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35" windowWidth="20115" windowHeight="10485" activeTab="1"/>
  </bookViews>
  <sheets>
    <sheet name="Лист1" sheetId="1" r:id="rId1"/>
    <sheet name="Лист1 (2)" sheetId="2" r:id="rId2"/>
  </sheets>
  <calcPr calcId="125725"/>
</workbook>
</file>

<file path=xl/calcChain.xml><?xml version="1.0" encoding="utf-8"?>
<calcChain xmlns="http://schemas.openxmlformats.org/spreadsheetml/2006/main">
  <c r="N7" i="2"/>
  <c r="N8"/>
  <c r="N9"/>
  <c r="N10"/>
  <c r="N11"/>
  <c r="N12"/>
  <c r="N13"/>
  <c r="N14"/>
  <c r="N15"/>
  <c r="N16"/>
  <c r="N17"/>
  <c r="N18"/>
  <c r="N19"/>
  <c r="N20"/>
  <c r="N21"/>
  <c r="N22"/>
  <c r="N23"/>
  <c r="N24"/>
  <c r="N25"/>
  <c r="N26"/>
  <c r="N27"/>
  <c r="N28"/>
  <c r="N29"/>
  <c r="N30"/>
  <c r="N31"/>
  <c r="N32"/>
  <c r="N33"/>
  <c r="N34"/>
  <c r="N35"/>
  <c r="N36"/>
  <c r="N37"/>
  <c r="N38"/>
  <c r="N39"/>
  <c r="N40"/>
  <c r="N41"/>
  <c r="N42"/>
  <c r="N43"/>
  <c r="N44"/>
  <c r="N45"/>
  <c r="N46"/>
  <c r="N47"/>
  <c r="N48"/>
  <c r="N49"/>
  <c r="N50"/>
  <c r="N51"/>
  <c r="N52"/>
  <c r="N53"/>
  <c r="N54"/>
  <c r="N55"/>
  <c r="N56"/>
  <c r="N57"/>
  <c r="N58"/>
  <c r="N59"/>
  <c r="N60"/>
  <c r="N61"/>
  <c r="N62"/>
  <c r="N63"/>
  <c r="N64"/>
  <c r="N65"/>
  <c r="N66"/>
  <c r="N67"/>
  <c r="N6"/>
  <c r="M65"/>
  <c r="M64"/>
  <c r="L64"/>
  <c r="L63"/>
  <c r="M63" s="1"/>
  <c r="M61"/>
  <c r="L60"/>
  <c r="L59" s="1"/>
  <c r="M59" s="1"/>
  <c r="M58"/>
  <c r="M57"/>
  <c r="M56"/>
  <c r="L56"/>
  <c r="M55"/>
  <c r="M53"/>
  <c r="L53"/>
  <c r="M52"/>
  <c r="L51"/>
  <c r="M51" s="1"/>
  <c r="M50"/>
  <c r="M45"/>
  <c r="L44"/>
  <c r="M44" s="1"/>
  <c r="M43"/>
  <c r="L41"/>
  <c r="M41" s="1"/>
  <c r="M38"/>
  <c r="M37"/>
  <c r="L35"/>
  <c r="M35" s="1"/>
  <c r="L32"/>
  <c r="M31"/>
  <c r="M30"/>
  <c r="M29"/>
  <c r="M28"/>
  <c r="M27"/>
  <c r="M26"/>
  <c r="M25"/>
  <c r="M24"/>
  <c r="M23"/>
  <c r="M22"/>
  <c r="L21"/>
  <c r="L20" s="1"/>
  <c r="M20" s="1"/>
  <c r="M19"/>
  <c r="L17"/>
  <c r="L15"/>
  <c r="L14"/>
  <c r="M14" s="1"/>
  <c r="M12"/>
  <c r="M11"/>
  <c r="L11"/>
  <c r="M10"/>
  <c r="L10"/>
  <c r="M9"/>
  <c r="L8"/>
  <c r="M8" s="1"/>
  <c r="M21" l="1"/>
  <c r="L49"/>
  <c r="M60"/>
  <c r="L40"/>
  <c r="L62"/>
  <c r="M62" s="1"/>
  <c r="L7"/>
  <c r="M56" i="1"/>
  <c r="M57"/>
  <c r="M58"/>
  <c r="M59"/>
  <c r="M60"/>
  <c r="M61"/>
  <c r="M62"/>
  <c r="M63"/>
  <c r="M64"/>
  <c r="M65"/>
  <c r="M66"/>
  <c r="M67"/>
  <c r="M55"/>
  <c r="M53"/>
  <c r="M50"/>
  <c r="M51"/>
  <c r="M52"/>
  <c r="M49"/>
  <c r="M47"/>
  <c r="M44"/>
  <c r="M45"/>
  <c r="M43"/>
  <c r="M41"/>
  <c r="M7"/>
  <c r="M8"/>
  <c r="M9"/>
  <c r="M10"/>
  <c r="M11"/>
  <c r="M12"/>
  <c r="M14"/>
  <c r="M19"/>
  <c r="M20"/>
  <c r="M21"/>
  <c r="M22"/>
  <c r="M23"/>
  <c r="M24"/>
  <c r="M25"/>
  <c r="M26"/>
  <c r="M27"/>
  <c r="M28"/>
  <c r="M29"/>
  <c r="M30"/>
  <c r="M31"/>
  <c r="M35"/>
  <c r="M37"/>
  <c r="M38"/>
  <c r="M39"/>
  <c r="M40"/>
  <c r="L41"/>
  <c r="M49" i="2" l="1"/>
  <c r="L47"/>
  <c r="M47" s="1"/>
  <c r="M7"/>
  <c r="L6"/>
  <c r="M40"/>
  <c r="L64" i="1"/>
  <c r="L63" s="1"/>
  <c r="L62" s="1"/>
  <c r="L60"/>
  <c r="L59" s="1"/>
  <c r="L56"/>
  <c r="L53"/>
  <c r="L44"/>
  <c r="L40" s="1"/>
  <c r="L35"/>
  <c r="L32"/>
  <c r="L21"/>
  <c r="L15"/>
  <c r="L17"/>
  <c r="L11"/>
  <c r="L10" s="1"/>
  <c r="L8"/>
  <c r="L7" s="1"/>
  <c r="L66" i="2" l="1"/>
  <c r="M6"/>
  <c r="L39"/>
  <c r="M39" s="1"/>
  <c r="L20" i="1"/>
  <c r="L14"/>
  <c r="L6" s="1"/>
  <c r="L51"/>
  <c r="L49" s="1"/>
  <c r="L47" s="1"/>
  <c r="L39" s="1"/>
  <c r="M66" i="2" l="1"/>
  <c r="L67"/>
  <c r="M67" s="1"/>
  <c r="M6" i="1"/>
  <c r="L66"/>
  <c r="L67" s="1"/>
</calcChain>
</file>

<file path=xl/sharedStrings.xml><?xml version="1.0" encoding="utf-8"?>
<sst xmlns="http://schemas.openxmlformats.org/spreadsheetml/2006/main" count="234" uniqueCount="113">
  <si>
    <t xml:space="preserve"> </t>
  </si>
  <si>
    <t>Код</t>
  </si>
  <si>
    <t xml:space="preserve"> Найменування</t>
  </si>
  <si>
    <t>10000000</t>
  </si>
  <si>
    <t>Податкові надходження  </t>
  </si>
  <si>
    <t>11000000</t>
  </si>
  <si>
    <t>Податки на доходи, податки на прибуток, податки на збільшення ринкової вартості  </t>
  </si>
  <si>
    <t>11020000</t>
  </si>
  <si>
    <t>Податок на прибуток підприємств  </t>
  </si>
  <si>
    <t>11020200</t>
  </si>
  <si>
    <t>Податок на прибуток підприємств та фінансових установ комунальної власності </t>
  </si>
  <si>
    <t>13000000</t>
  </si>
  <si>
    <t>Рентна плата та плата за використання інших природних ресурсів</t>
  </si>
  <si>
    <t>13010000</t>
  </si>
  <si>
    <t>Рентна плата за спеціальне використання лісових ресурсів</t>
  </si>
  <si>
    <t>13010200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</si>
  <si>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</si>
  <si>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14000000</t>
  </si>
  <si>
    <t>Внутрішні податки на товари та послуги  </t>
  </si>
  <si>
    <t>14040000</t>
  </si>
  <si>
    <t>Акцизний податок з реалізації суб`єктами господарювання роздрібної торгівлі підакцизних товарів</t>
  </si>
  <si>
    <t>18000000</t>
  </si>
  <si>
    <t>Місцеві податки</t>
  </si>
  <si>
    <t>18010000</t>
  </si>
  <si>
    <t>Податок на майно</t>
  </si>
  <si>
    <t>18010100</t>
  </si>
  <si>
    <t>Податок на нерухоме майно, відмінне від земельної ділянки, сплачений юридичними особами, які є власниками об`єктів житлової нерухомості</t>
  </si>
  <si>
    <t>18010200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</si>
  <si>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</si>
  <si>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18010300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</si>
  <si>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</si>
  <si>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18010400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</si>
  <si>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</si>
  <si>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18010500</t>
  </si>
  <si>
    <t>Земельний податок з юридичних осіб  </t>
  </si>
  <si>
    <t>18010600</t>
  </si>
  <si>
    <t>Орендна плата з юридичних осіб  </t>
  </si>
  <si>
    <t>18010700</t>
  </si>
  <si>
    <t>Земельний податок з фізичних осіб  </t>
  </si>
  <si>
    <t>18010900</t>
  </si>
  <si>
    <t>Орендна плата з фізичних осіб  </t>
  </si>
  <si>
    <t>18011000</t>
  </si>
  <si>
    <t>Транспортний податок з фізичних осіб</t>
  </si>
  <si>
    <t>18011100</t>
  </si>
  <si>
    <t>Транспортний податок з юридичних осіб</t>
  </si>
  <si>
    <t>18050000</t>
  </si>
  <si>
    <t>Єдиний податок  </t>
  </si>
  <si>
    <t>18050300</t>
  </si>
  <si>
    <t>Єдиний податок з юридичних осіб </t>
  </si>
  <si>
    <t>18050400</t>
  </si>
  <si>
    <t>Єдиний податок з фізичних осіб </t>
  </si>
  <si>
    <t>20000000</t>
  </si>
  <si>
    <t>Неподаткові надходження  </t>
  </si>
  <si>
    <t>21000000</t>
  </si>
  <si>
    <t>Доходи від власності та підприємницької діяльності  </t>
  </si>
  <si>
    <t>21010000</t>
  </si>
  <si>
    <t>Частина чистого прибутку (доходу) державних або комунальних унітарних підприємств та їх об`єднань, що вилучається до відповідного бюджету, та дивіденди (дохід), нараховані на акції (частки, паї) господарських товариств, у статутних капіталах яких є держав</t>
  </si>
  <si>
    <t>21010300</t>
  </si>
  <si>
    <t>Частина чистого прибутку (доходу) комунальних унітарних підприємств та їх об`єднань, що вилучається до відповідного місцевого бюджету</t>
  </si>
  <si>
    <t>21080000</t>
  </si>
  <si>
    <t>Інші надходження  </t>
  </si>
  <si>
    <t>21081100</t>
  </si>
  <si>
    <t>Адміністративні штрафи та інші санкції </t>
  </si>
  <si>
    <t>22000000</t>
  </si>
  <si>
    <t>Адміністративні збори та платежі, доходи від некомерційної господарської діяльності </t>
  </si>
  <si>
    <t>22010000</t>
  </si>
  <si>
    <t>Плата за надання адміністративних послуг</t>
  </si>
  <si>
    <t>22010300</t>
  </si>
  <si>
    <t>Адміністративний збір за проведення державної реєстрації юридичних осіб, фізичних осіб – підприємців та громадських формувань</t>
  </si>
  <si>
    <t>22012500</t>
  </si>
  <si>
    <t>Плата за надання інших адміністративних послуг</t>
  </si>
  <si>
    <t>22012600</t>
  </si>
  <si>
    <t>Адміністративний збір за державну реєстрацію речових прав на нерухоме майно та їх обтяжень</t>
  </si>
  <si>
    <t>22080000</t>
  </si>
  <si>
    <t>Надходження від орендної плати за користування цілісним майновим комплексом та іншим державним майном  </t>
  </si>
  <si>
    <t>22080400</t>
  </si>
  <si>
    <t>Надходження від орендної плати за користування цілісним майновим комплексом та іншим майном, що перебуває в комунальній власності </t>
  </si>
  <si>
    <t>22090000</t>
  </si>
  <si>
    <t>Державне мито  </t>
  </si>
  <si>
    <t>22090100</t>
  </si>
  <si>
    <t>Державне мито, що сплачується за місцем розгляду та оформлення документів, у тому числі за оформлення документів на спадщину і дарування  </t>
  </si>
  <si>
    <t>22090400</t>
  </si>
  <si>
    <t>Державне мито, пов`язане з видачею та оформленням закордонних паспортів (посвідок) та паспортів громадян України  </t>
  </si>
  <si>
    <t>24000000</t>
  </si>
  <si>
    <t>Інші неподаткові надходження  </t>
  </si>
  <si>
    <t>24060000</t>
  </si>
  <si>
    <t>24060300</t>
  </si>
  <si>
    <t>40000000</t>
  </si>
  <si>
    <t>Офіційні трансферти  </t>
  </si>
  <si>
    <t>41000000</t>
  </si>
  <si>
    <t>Від органів державного управління  </t>
  </si>
  <si>
    <t>41030000</t>
  </si>
  <si>
    <t>Субвенції  </t>
  </si>
  <si>
    <t>41035000</t>
  </si>
  <si>
    <t>Інші субвенції </t>
  </si>
  <si>
    <t>Усього</t>
  </si>
  <si>
    <t>Н.І.Мусієнко</t>
  </si>
  <si>
    <t>АНАЛІЗ</t>
  </si>
  <si>
    <t>виконання доходів загального фонду бюджету м.Боярка за І півріччя 2017 року</t>
  </si>
  <si>
    <t>План І півріччя, грн.</t>
  </si>
  <si>
    <t>Факт І півріччя, грн.</t>
  </si>
  <si>
    <t>% виконання</t>
  </si>
  <si>
    <t>Пальне</t>
  </si>
  <si>
    <t>Акцизний податок з вироблених в Україні підакцизних товарів (продукції)</t>
  </si>
  <si>
    <t>Акцизний податок з ввезених на митну територію України підакцизних товарів (продукції)</t>
  </si>
  <si>
    <t>Єдиний податок з фізичних осіб, нарахований до 1 січня 2011 року</t>
  </si>
  <si>
    <t>Рентна плата за спеціальне використання води водних об'єктів місцевого значення</t>
  </si>
  <si>
    <t>Збір за провадження деяких видів підприємницької діяльності, що справлявся до 1 січня 2015 року</t>
  </si>
  <si>
    <t>Збір за провадження торговельної діяльності (роздрібна торгівля), сплачений фізичними особами, що справлявся до 1 січня 2015 року</t>
  </si>
  <si>
    <t>Збір за провадження торговельної діяльності (ресторанне господарство), сплачений фізичними особами, що справлявся до 1 січня 2015 року</t>
  </si>
  <si>
    <t>Адміністративні штрафи та штрафні санкції за порушення законодавства у сфері виробництва та обігу алкогольних напоїв та тютюнових виробів</t>
  </si>
  <si>
    <t>Усього (без урахування трансфертів)</t>
  </si>
  <si>
    <t>Начальник відділу фінансів, економічного розвитку та торгівлі</t>
  </si>
</sst>
</file>

<file path=xl/styles.xml><?xml version="1.0" encoding="utf-8"?>
<styleSheet xmlns="http://schemas.openxmlformats.org/spreadsheetml/2006/main">
  <fonts count="10">
    <font>
      <sz val="10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3" fillId="0" borderId="0" xfId="0" applyFont="1"/>
    <xf numFmtId="0" fontId="4" fillId="0" borderId="0" xfId="0" applyFont="1"/>
    <xf numFmtId="0" fontId="2" fillId="0" borderId="4" xfId="0" applyFont="1" applyBorder="1" applyAlignment="1">
      <alignment horizontal="center" vertical="top" wrapText="1"/>
    </xf>
    <xf numFmtId="0" fontId="5" fillId="0" borderId="0" xfId="0" applyFont="1"/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2" fillId="0" borderId="4" xfId="0" quotePrefix="1" applyNumberFormat="1" applyFont="1" applyBorder="1" applyAlignment="1">
      <alignment horizontal="center" vertical="center" wrapText="1"/>
    </xf>
    <xf numFmtId="0" fontId="4" fillId="0" borderId="4" xfId="0" quotePrefix="1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4" fillId="0" borderId="10" xfId="0" quotePrefix="1" applyNumberFormat="1" applyFont="1" applyBorder="1" applyAlignment="1">
      <alignment horizontal="center" vertical="center" wrapText="1"/>
    </xf>
    <xf numFmtId="0" fontId="2" fillId="0" borderId="0" xfId="0" applyFont="1"/>
    <xf numFmtId="0" fontId="6" fillId="0" borderId="0" xfId="0" applyFont="1"/>
    <xf numFmtId="2" fontId="1" fillId="0" borderId="0" xfId="0" applyNumberFormat="1" applyFont="1" applyAlignment="1">
      <alignment horizontal="center" vertical="top" wrapText="1"/>
    </xf>
    <xf numFmtId="2" fontId="2" fillId="0" borderId="3" xfId="0" applyNumberFormat="1" applyFont="1" applyBorder="1" applyAlignment="1">
      <alignment horizontal="center" vertical="center" wrapText="1"/>
    </xf>
    <xf numFmtId="2" fontId="4" fillId="0" borderId="0" xfId="0" applyNumberFormat="1" applyFont="1"/>
    <xf numFmtId="2" fontId="0" fillId="0" borderId="0" xfId="0" applyNumberFormat="1"/>
    <xf numFmtId="0" fontId="2" fillId="0" borderId="4" xfId="0" applyNumberFormat="1" applyFont="1" applyBorder="1" applyAlignment="1">
      <alignment horizontal="center" vertical="center"/>
    </xf>
    <xf numFmtId="4" fontId="4" fillId="0" borderId="3" xfId="0" applyNumberFormat="1" applyFont="1" applyBorder="1" applyAlignment="1">
      <alignment horizontal="right" vertical="center" wrapText="1"/>
    </xf>
    <xf numFmtId="4" fontId="4" fillId="0" borderId="6" xfId="0" applyNumberFormat="1" applyFont="1" applyBorder="1" applyAlignment="1">
      <alignment horizontal="right" vertical="center" wrapText="1"/>
    </xf>
    <xf numFmtId="4" fontId="4" fillId="0" borderId="4" xfId="0" applyNumberFormat="1" applyFont="1" applyBorder="1" applyAlignment="1">
      <alignment horizontal="right" vertical="center"/>
    </xf>
    <xf numFmtId="4" fontId="2" fillId="0" borderId="4" xfId="0" applyNumberFormat="1" applyFont="1" applyBorder="1" applyAlignment="1">
      <alignment horizontal="right" vertical="center"/>
    </xf>
    <xf numFmtId="4" fontId="4" fillId="0" borderId="10" xfId="0" applyNumberFormat="1" applyFont="1" applyBorder="1" applyAlignment="1">
      <alignment horizontal="right" vertical="center"/>
    </xf>
    <xf numFmtId="0" fontId="1" fillId="0" borderId="0" xfId="0" applyFont="1"/>
    <xf numFmtId="4" fontId="1" fillId="0" borderId="4" xfId="0" applyNumberFormat="1" applyFont="1" applyBorder="1" applyAlignment="1">
      <alignment horizontal="right" vertical="center"/>
    </xf>
    <xf numFmtId="0" fontId="7" fillId="0" borderId="0" xfId="0" applyFont="1"/>
    <xf numFmtId="4" fontId="2" fillId="2" borderId="4" xfId="0" applyNumberFormat="1" applyFont="1" applyFill="1" applyBorder="1" applyAlignment="1">
      <alignment horizontal="right" vertical="center"/>
    </xf>
    <xf numFmtId="10" fontId="2" fillId="0" borderId="4" xfId="0" applyNumberFormat="1" applyFont="1" applyBorder="1" applyAlignment="1">
      <alignment horizontal="right" vertical="center"/>
    </xf>
    <xf numFmtId="10" fontId="4" fillId="0" borderId="4" xfId="0" applyNumberFormat="1" applyFont="1" applyBorder="1" applyAlignment="1">
      <alignment horizontal="right" vertical="center"/>
    </xf>
    <xf numFmtId="0" fontId="2" fillId="2" borderId="0" xfId="0" applyFont="1" applyFill="1"/>
    <xf numFmtId="0" fontId="2" fillId="2" borderId="4" xfId="0" quotePrefix="1" applyNumberFormat="1" applyFont="1" applyFill="1" applyBorder="1" applyAlignment="1">
      <alignment horizontal="center" vertical="center" wrapText="1"/>
    </xf>
    <xf numFmtId="10" fontId="2" fillId="2" borderId="4" xfId="0" applyNumberFormat="1" applyFont="1" applyFill="1" applyBorder="1" applyAlignment="1">
      <alignment horizontal="right" vertical="center"/>
    </xf>
    <xf numFmtId="0" fontId="6" fillId="2" borderId="0" xfId="0" applyFont="1" applyFill="1"/>
    <xf numFmtId="0" fontId="4" fillId="2" borderId="0" xfId="0" applyFont="1" applyFill="1"/>
    <xf numFmtId="0" fontId="4" fillId="2" borderId="4" xfId="0" quotePrefix="1" applyNumberFormat="1" applyFont="1" applyFill="1" applyBorder="1" applyAlignment="1">
      <alignment horizontal="center" vertical="center" wrapText="1"/>
    </xf>
    <xf numFmtId="4" fontId="4" fillId="2" borderId="4" xfId="0" applyNumberFormat="1" applyFont="1" applyFill="1" applyBorder="1" applyAlignment="1">
      <alignment horizontal="right" vertical="center"/>
    </xf>
    <xf numFmtId="10" fontId="4" fillId="2" borderId="4" xfId="0" applyNumberFormat="1" applyFont="1" applyFill="1" applyBorder="1" applyAlignment="1">
      <alignment horizontal="right" vertical="center"/>
    </xf>
    <xf numFmtId="0" fontId="3" fillId="2" borderId="0" xfId="0" applyFont="1" applyFill="1"/>
    <xf numFmtId="0" fontId="4" fillId="2" borderId="10" xfId="0" quotePrefix="1" applyNumberFormat="1" applyFont="1" applyFill="1" applyBorder="1" applyAlignment="1">
      <alignment horizontal="center" vertical="center" wrapText="1"/>
    </xf>
    <xf numFmtId="4" fontId="4" fillId="2" borderId="10" xfId="0" applyNumberFormat="1" applyFont="1" applyFill="1" applyBorder="1" applyAlignment="1">
      <alignment horizontal="right" vertical="center"/>
    </xf>
    <xf numFmtId="0" fontId="9" fillId="0" borderId="0" xfId="0" applyFont="1"/>
    <xf numFmtId="10" fontId="2" fillId="2" borderId="10" xfId="0" applyNumberFormat="1" applyFont="1" applyFill="1" applyBorder="1" applyAlignment="1">
      <alignment horizontal="right" vertical="center"/>
    </xf>
    <xf numFmtId="10" fontId="2" fillId="2" borderId="11" xfId="0" applyNumberFormat="1" applyFont="1" applyFill="1" applyBorder="1" applyAlignment="1">
      <alignment horizontal="right" vertical="center"/>
    </xf>
    <xf numFmtId="4" fontId="2" fillId="2" borderId="10" xfId="0" applyNumberFormat="1" applyFont="1" applyFill="1" applyBorder="1" applyAlignment="1">
      <alignment horizontal="right" vertical="center"/>
    </xf>
    <xf numFmtId="4" fontId="2" fillId="2" borderId="11" xfId="0" applyNumberFormat="1" applyFont="1" applyFill="1" applyBorder="1" applyAlignment="1">
      <alignment horizontal="right" vertical="center"/>
    </xf>
    <xf numFmtId="0" fontId="2" fillId="2" borderId="10" xfId="0" quotePrefix="1" applyNumberFormat="1" applyFont="1" applyFill="1" applyBorder="1" applyAlignment="1">
      <alignment horizontal="center" vertical="center" wrapText="1"/>
    </xf>
    <xf numFmtId="0" fontId="2" fillId="2" borderId="11" xfId="0" quotePrefix="1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top" wrapText="1"/>
    </xf>
    <xf numFmtId="0" fontId="4" fillId="2" borderId="3" xfId="0" applyFont="1" applyFill="1" applyBorder="1" applyAlignment="1">
      <alignment horizontal="left" vertical="top" wrapText="1"/>
    </xf>
    <xf numFmtId="0" fontId="4" fillId="2" borderId="2" xfId="0" applyFont="1" applyFill="1" applyBorder="1" applyAlignment="1">
      <alignment horizontal="left" vertical="top" wrapText="1"/>
    </xf>
    <xf numFmtId="0" fontId="4" fillId="2" borderId="6" xfId="0" applyFont="1" applyFill="1" applyBorder="1" applyAlignment="1">
      <alignment horizontal="left" vertical="top" wrapText="1"/>
    </xf>
    <xf numFmtId="4" fontId="4" fillId="2" borderId="3" xfId="0" applyNumberFormat="1" applyFont="1" applyFill="1" applyBorder="1" applyAlignment="1">
      <alignment horizontal="right" vertical="center" wrapText="1"/>
    </xf>
    <xf numFmtId="4" fontId="4" fillId="2" borderId="6" xfId="0" applyNumberFormat="1" applyFont="1" applyFill="1" applyBorder="1" applyAlignment="1">
      <alignment horizontal="right" vertical="center" wrapText="1"/>
    </xf>
    <xf numFmtId="4" fontId="2" fillId="2" borderId="5" xfId="0" applyNumberFormat="1" applyFont="1" applyFill="1" applyBorder="1" applyAlignment="1">
      <alignment horizontal="right" vertical="center" wrapText="1"/>
    </xf>
    <xf numFmtId="4" fontId="2" fillId="2" borderId="7" xfId="0" applyNumberFormat="1" applyFont="1" applyFill="1" applyBorder="1" applyAlignment="1">
      <alignment horizontal="right" vertical="center" wrapText="1"/>
    </xf>
    <xf numFmtId="4" fontId="2" fillId="2" borderId="8" xfId="0" applyNumberFormat="1" applyFont="1" applyFill="1" applyBorder="1" applyAlignment="1">
      <alignment horizontal="right" vertical="center"/>
    </xf>
    <xf numFmtId="4" fontId="2" fillId="2" borderId="9" xfId="0" applyNumberFormat="1" applyFont="1" applyFill="1" applyBorder="1" applyAlignment="1">
      <alignment horizontal="right" vertical="center"/>
    </xf>
    <xf numFmtId="4" fontId="4" fillId="0" borderId="5" xfId="0" applyNumberFormat="1" applyFont="1" applyBorder="1" applyAlignment="1">
      <alignment horizontal="right" vertical="center" wrapText="1"/>
    </xf>
    <xf numFmtId="4" fontId="4" fillId="0" borderId="7" xfId="0" applyNumberFormat="1" applyFont="1" applyBorder="1" applyAlignment="1">
      <alignment horizontal="right" vertical="center" wrapText="1"/>
    </xf>
    <xf numFmtId="0" fontId="4" fillId="0" borderId="5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2" xfId="0" applyFont="1" applyBorder="1" applyAlignment="1"/>
    <xf numFmtId="0" fontId="1" fillId="0" borderId="6" xfId="0" applyFont="1" applyBorder="1" applyAlignment="1"/>
    <xf numFmtId="4" fontId="1" fillId="0" borderId="4" xfId="0" applyNumberFormat="1" applyFont="1" applyBorder="1" applyAlignment="1">
      <alignment horizontal="right" vertical="center" wrapText="1"/>
    </xf>
    <xf numFmtId="0" fontId="2" fillId="0" borderId="4" xfId="0" applyFont="1" applyBorder="1" applyAlignment="1">
      <alignment horizontal="left" vertical="top" wrapText="1"/>
    </xf>
    <xf numFmtId="4" fontId="2" fillId="0" borderId="4" xfId="0" applyNumberFormat="1" applyFont="1" applyBorder="1" applyAlignment="1">
      <alignment horizontal="right" vertical="center" wrapText="1"/>
    </xf>
    <xf numFmtId="0" fontId="4" fillId="0" borderId="4" xfId="0" applyFont="1" applyBorder="1" applyAlignment="1">
      <alignment horizontal="left" vertical="top" wrapText="1"/>
    </xf>
    <xf numFmtId="4" fontId="4" fillId="0" borderId="4" xfId="0" applyNumberFormat="1" applyFont="1" applyBorder="1" applyAlignment="1">
      <alignment horizontal="right" vertical="center" wrapText="1"/>
    </xf>
    <xf numFmtId="0" fontId="4" fillId="2" borderId="4" xfId="0" applyFont="1" applyFill="1" applyBorder="1" applyAlignment="1">
      <alignment horizontal="left" vertical="top" wrapText="1"/>
    </xf>
    <xf numFmtId="4" fontId="4" fillId="2" borderId="4" xfId="0" applyNumberFormat="1" applyFont="1" applyFill="1" applyBorder="1" applyAlignment="1">
      <alignment horizontal="right" vertical="center" wrapText="1"/>
    </xf>
    <xf numFmtId="0" fontId="2" fillId="2" borderId="4" xfId="0" applyFont="1" applyFill="1" applyBorder="1" applyAlignment="1">
      <alignment horizontal="left" vertical="top" wrapText="1"/>
    </xf>
    <xf numFmtId="4" fontId="2" fillId="2" borderId="4" xfId="0" applyNumberFormat="1" applyFont="1" applyFill="1" applyBorder="1" applyAlignment="1">
      <alignment horizontal="right" vertical="center" wrapText="1"/>
    </xf>
    <xf numFmtId="0" fontId="4" fillId="0" borderId="3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4" fontId="4" fillId="0" borderId="3" xfId="0" applyNumberFormat="1" applyFont="1" applyBorder="1" applyAlignment="1">
      <alignment horizontal="right" vertical="center" wrapText="1"/>
    </xf>
    <xf numFmtId="4" fontId="4" fillId="0" borderId="6" xfId="0" applyNumberFormat="1" applyFont="1" applyBorder="1" applyAlignment="1">
      <alignment horizontal="right" vertical="center" wrapText="1"/>
    </xf>
    <xf numFmtId="0" fontId="2" fillId="0" borderId="3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4" fontId="2" fillId="0" borderId="3" xfId="0" applyNumberFormat="1" applyFont="1" applyBorder="1" applyAlignment="1">
      <alignment horizontal="right" vertical="center" wrapText="1"/>
    </xf>
    <xf numFmtId="4" fontId="2" fillId="0" borderId="6" xfId="0" applyNumberFormat="1" applyFont="1" applyBorder="1" applyAlignment="1">
      <alignment horizontal="righ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3" fillId="0" borderId="4" xfId="0" applyFont="1" applyBorder="1" applyAlignment="1">
      <alignment vertical="center"/>
    </xf>
    <xf numFmtId="0" fontId="3" fillId="0" borderId="4" xfId="0" applyFont="1" applyBorder="1"/>
    <xf numFmtId="4" fontId="6" fillId="0" borderId="4" xfId="0" applyNumberFormat="1" applyFont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autoPageBreaks="0"/>
  </sheetPr>
  <dimension ref="A1:M69"/>
  <sheetViews>
    <sheetView showGridLines="0" view="pageBreakPreview" topLeftCell="D52" zoomScale="60" zoomScaleNormal="80" workbookViewId="0">
      <selection activeCell="O66" sqref="O66"/>
    </sheetView>
  </sheetViews>
  <sheetFormatPr defaultRowHeight="12.75"/>
  <cols>
    <col min="1" max="1" width="11.28515625" hidden="1" customWidth="1"/>
    <col min="2" max="2" width="8.28515625" hidden="1" customWidth="1"/>
    <col min="3" max="3" width="3.5703125" hidden="1" customWidth="1"/>
    <col min="4" max="4" width="12.42578125" style="12" customWidth="1"/>
    <col min="5" max="5" width="16.28515625" customWidth="1"/>
    <col min="6" max="6" width="11.7109375" customWidth="1"/>
    <col min="7" max="7" width="14.140625" customWidth="1"/>
    <col min="8" max="8" width="17.42578125" customWidth="1"/>
    <col min="9" max="9" width="20.42578125" customWidth="1"/>
    <col min="10" max="10" width="9.5703125" customWidth="1"/>
    <col min="11" max="11" width="10.5703125" customWidth="1"/>
    <col min="12" max="12" width="19.5703125" style="21" customWidth="1"/>
    <col min="13" max="13" width="12.7109375" customWidth="1"/>
  </cols>
  <sheetData>
    <row r="1" spans="1:13" s="45" customFormat="1" ht="18" customHeight="1">
      <c r="A1" s="96" t="s">
        <v>97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</row>
    <row r="2" spans="1:13" s="45" customFormat="1" ht="21">
      <c r="A2" s="96" t="s">
        <v>98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</row>
    <row r="3" spans="1:13" s="4" customFormat="1" ht="12" customHeight="1">
      <c r="A3" s="5"/>
      <c r="B3" s="5"/>
      <c r="C3" s="5"/>
      <c r="D3" s="6"/>
      <c r="E3" s="5"/>
      <c r="F3" s="5"/>
      <c r="G3" s="5"/>
      <c r="H3" s="5"/>
      <c r="I3" s="5"/>
      <c r="J3" s="5"/>
      <c r="K3" s="5"/>
      <c r="L3" s="18"/>
      <c r="M3" s="5"/>
    </row>
    <row r="4" spans="1:13" s="13" customFormat="1" ht="33" customHeight="1">
      <c r="A4" s="8"/>
      <c r="B4" s="8"/>
      <c r="C4" s="7" t="s">
        <v>0</v>
      </c>
      <c r="D4" s="7" t="s">
        <v>1</v>
      </c>
      <c r="E4" s="90" t="s">
        <v>2</v>
      </c>
      <c r="F4" s="91"/>
      <c r="G4" s="91"/>
      <c r="H4" s="91"/>
      <c r="I4" s="92"/>
      <c r="J4" s="90" t="s">
        <v>99</v>
      </c>
      <c r="K4" s="92"/>
      <c r="L4" s="19" t="s">
        <v>100</v>
      </c>
      <c r="M4" s="7" t="s">
        <v>101</v>
      </c>
    </row>
    <row r="5" spans="1:13" s="1" customFormat="1" ht="15.75">
      <c r="A5" s="2"/>
      <c r="B5" s="2"/>
      <c r="C5" s="3" t="s">
        <v>0</v>
      </c>
      <c r="D5" s="7">
        <v>1</v>
      </c>
      <c r="E5" s="93">
        <v>2</v>
      </c>
      <c r="F5" s="94"/>
      <c r="G5" s="94"/>
      <c r="H5" s="94"/>
      <c r="I5" s="95"/>
      <c r="J5" s="93">
        <v>3</v>
      </c>
      <c r="K5" s="95"/>
      <c r="L5" s="22">
        <v>4</v>
      </c>
      <c r="M5" s="14">
        <v>5</v>
      </c>
    </row>
    <row r="6" spans="1:13" s="17" customFormat="1" ht="15.75">
      <c r="A6" s="16"/>
      <c r="B6" s="16"/>
      <c r="C6" s="16"/>
      <c r="D6" s="9" t="s">
        <v>3</v>
      </c>
      <c r="E6" s="72" t="s">
        <v>4</v>
      </c>
      <c r="F6" s="72"/>
      <c r="G6" s="72"/>
      <c r="H6" s="72"/>
      <c r="I6" s="72"/>
      <c r="J6" s="73">
        <v>23799350</v>
      </c>
      <c r="K6" s="73"/>
      <c r="L6" s="26">
        <f>L7+L10+L14+L20</f>
        <v>29746578.120000005</v>
      </c>
      <c r="M6" s="32">
        <f>L6/J6</f>
        <v>1.2498903591904822</v>
      </c>
    </row>
    <row r="7" spans="1:13" s="17" customFormat="1" ht="33" customHeight="1">
      <c r="A7" s="16"/>
      <c r="B7" s="16"/>
      <c r="C7" s="16"/>
      <c r="D7" s="9" t="s">
        <v>5</v>
      </c>
      <c r="E7" s="72" t="s">
        <v>6</v>
      </c>
      <c r="F7" s="72"/>
      <c r="G7" s="72"/>
      <c r="H7" s="72"/>
      <c r="I7" s="72"/>
      <c r="J7" s="73">
        <v>45000</v>
      </c>
      <c r="K7" s="73"/>
      <c r="L7" s="26">
        <f>L8</f>
        <v>7792</v>
      </c>
      <c r="M7" s="32">
        <f t="shared" ref="M7:M40" si="0">L7/J7</f>
        <v>0.17315555555555556</v>
      </c>
    </row>
    <row r="8" spans="1:13" s="17" customFormat="1" ht="15.75">
      <c r="A8" s="16"/>
      <c r="B8" s="16"/>
      <c r="C8" s="16"/>
      <c r="D8" s="9" t="s">
        <v>7</v>
      </c>
      <c r="E8" s="72" t="s">
        <v>8</v>
      </c>
      <c r="F8" s="72"/>
      <c r="G8" s="72"/>
      <c r="H8" s="72"/>
      <c r="I8" s="72"/>
      <c r="J8" s="73">
        <v>45000</v>
      </c>
      <c r="K8" s="73"/>
      <c r="L8" s="26">
        <f>L9</f>
        <v>7792</v>
      </c>
      <c r="M8" s="32">
        <f t="shared" si="0"/>
        <v>0.17315555555555556</v>
      </c>
    </row>
    <row r="9" spans="1:13" s="1" customFormat="1" ht="33" customHeight="1">
      <c r="A9" s="2"/>
      <c r="B9" s="2"/>
      <c r="C9" s="2"/>
      <c r="D9" s="10" t="s">
        <v>9</v>
      </c>
      <c r="E9" s="74" t="s">
        <v>10</v>
      </c>
      <c r="F9" s="74"/>
      <c r="G9" s="74"/>
      <c r="H9" s="74"/>
      <c r="I9" s="74"/>
      <c r="J9" s="75">
        <v>45000</v>
      </c>
      <c r="K9" s="75"/>
      <c r="L9" s="25">
        <v>7792</v>
      </c>
      <c r="M9" s="32">
        <f t="shared" si="0"/>
        <v>0.17315555555555556</v>
      </c>
    </row>
    <row r="10" spans="1:13" s="17" customFormat="1" ht="15.75">
      <c r="A10" s="16"/>
      <c r="B10" s="16"/>
      <c r="C10" s="16"/>
      <c r="D10" s="9" t="s">
        <v>11</v>
      </c>
      <c r="E10" s="72" t="s">
        <v>12</v>
      </c>
      <c r="F10" s="72"/>
      <c r="G10" s="72"/>
      <c r="H10" s="72"/>
      <c r="I10" s="72"/>
      <c r="J10" s="73">
        <v>175040</v>
      </c>
      <c r="K10" s="73"/>
      <c r="L10" s="26">
        <f>L11</f>
        <v>52065.07</v>
      </c>
      <c r="M10" s="32">
        <f t="shared" si="0"/>
        <v>0.2974466978976234</v>
      </c>
    </row>
    <row r="11" spans="1:13" s="17" customFormat="1" ht="15.75">
      <c r="A11" s="16"/>
      <c r="B11" s="16"/>
      <c r="C11" s="16"/>
      <c r="D11" s="9" t="s">
        <v>13</v>
      </c>
      <c r="E11" s="72" t="s">
        <v>14</v>
      </c>
      <c r="F11" s="72"/>
      <c r="G11" s="72"/>
      <c r="H11" s="72"/>
      <c r="I11" s="72"/>
      <c r="J11" s="73">
        <v>175040</v>
      </c>
      <c r="K11" s="73"/>
      <c r="L11" s="26">
        <f>L12+L13</f>
        <v>52065.07</v>
      </c>
      <c r="M11" s="32">
        <f t="shared" si="0"/>
        <v>0.2974466978976234</v>
      </c>
    </row>
    <row r="12" spans="1:13" s="1" customFormat="1" ht="48" customHeight="1">
      <c r="A12" s="2"/>
      <c r="B12" s="2"/>
      <c r="C12" s="2"/>
      <c r="D12" s="10" t="s">
        <v>15</v>
      </c>
      <c r="E12" s="74" t="s">
        <v>16</v>
      </c>
      <c r="F12" s="74"/>
      <c r="G12" s="74"/>
      <c r="H12" s="74"/>
      <c r="I12" s="74"/>
      <c r="J12" s="75">
        <v>175040</v>
      </c>
      <c r="K12" s="75"/>
      <c r="L12" s="25">
        <v>51811.44</v>
      </c>
      <c r="M12" s="32">
        <f t="shared" si="0"/>
        <v>0.29599771480804388</v>
      </c>
    </row>
    <row r="13" spans="1:13" s="1" customFormat="1" ht="33" customHeight="1">
      <c r="A13" s="2"/>
      <c r="B13" s="2"/>
      <c r="C13" s="2"/>
      <c r="D13" s="10">
        <v>13020200</v>
      </c>
      <c r="E13" s="80" t="s">
        <v>106</v>
      </c>
      <c r="F13" s="81"/>
      <c r="G13" s="81"/>
      <c r="H13" s="81"/>
      <c r="I13" s="82"/>
      <c r="J13" s="83">
        <v>0</v>
      </c>
      <c r="K13" s="84"/>
      <c r="L13" s="25">
        <v>253.63</v>
      </c>
      <c r="M13" s="32"/>
    </row>
    <row r="14" spans="1:13" s="17" customFormat="1" ht="15.75">
      <c r="A14" s="16"/>
      <c r="B14" s="16"/>
      <c r="C14" s="16"/>
      <c r="D14" s="9" t="s">
        <v>17</v>
      </c>
      <c r="E14" s="72" t="s">
        <v>18</v>
      </c>
      <c r="F14" s="72"/>
      <c r="G14" s="72"/>
      <c r="H14" s="72"/>
      <c r="I14" s="72"/>
      <c r="J14" s="73">
        <v>2399900</v>
      </c>
      <c r="K14" s="73"/>
      <c r="L14" s="26">
        <f>L15+L17+L19</f>
        <v>2703214.46</v>
      </c>
      <c r="M14" s="32">
        <f t="shared" si="0"/>
        <v>1.1263862910954623</v>
      </c>
    </row>
    <row r="15" spans="1:13" s="17" customFormat="1" ht="15.75">
      <c r="A15" s="16"/>
      <c r="B15" s="16"/>
      <c r="C15" s="16"/>
      <c r="D15" s="9">
        <v>14020000</v>
      </c>
      <c r="E15" s="85" t="s">
        <v>103</v>
      </c>
      <c r="F15" s="86"/>
      <c r="G15" s="86"/>
      <c r="H15" s="86"/>
      <c r="I15" s="87"/>
      <c r="J15" s="88">
        <v>0</v>
      </c>
      <c r="K15" s="89"/>
      <c r="L15" s="26">
        <f>L16</f>
        <v>179100.36</v>
      </c>
      <c r="M15" s="32"/>
    </row>
    <row r="16" spans="1:13" s="1" customFormat="1" ht="15.75">
      <c r="A16" s="2"/>
      <c r="B16" s="2"/>
      <c r="C16" s="2"/>
      <c r="D16" s="10">
        <v>14021900</v>
      </c>
      <c r="E16" s="80" t="s">
        <v>102</v>
      </c>
      <c r="F16" s="81"/>
      <c r="G16" s="81"/>
      <c r="H16" s="81"/>
      <c r="I16" s="82"/>
      <c r="J16" s="83">
        <v>0</v>
      </c>
      <c r="K16" s="84"/>
      <c r="L16" s="25">
        <v>179100.36</v>
      </c>
      <c r="M16" s="32"/>
    </row>
    <row r="17" spans="1:13" s="17" customFormat="1" ht="33" customHeight="1">
      <c r="A17" s="16"/>
      <c r="B17" s="16"/>
      <c r="C17" s="16"/>
      <c r="D17" s="9">
        <v>14030000</v>
      </c>
      <c r="E17" s="85" t="s">
        <v>104</v>
      </c>
      <c r="F17" s="86"/>
      <c r="G17" s="86"/>
      <c r="H17" s="86"/>
      <c r="I17" s="87"/>
      <c r="J17" s="88">
        <v>0</v>
      </c>
      <c r="K17" s="89"/>
      <c r="L17" s="26">
        <f>L18</f>
        <v>678049.91</v>
      </c>
      <c r="M17" s="32"/>
    </row>
    <row r="18" spans="1:13" s="1" customFormat="1" ht="15.75">
      <c r="A18" s="2"/>
      <c r="B18" s="2"/>
      <c r="C18" s="2"/>
      <c r="D18" s="10">
        <v>14031900</v>
      </c>
      <c r="E18" s="80" t="s">
        <v>102</v>
      </c>
      <c r="F18" s="81"/>
      <c r="G18" s="81"/>
      <c r="H18" s="81"/>
      <c r="I18" s="82"/>
      <c r="J18" s="83">
        <v>0</v>
      </c>
      <c r="K18" s="84"/>
      <c r="L18" s="25">
        <v>678049.91</v>
      </c>
      <c r="M18" s="32"/>
    </row>
    <row r="19" spans="1:13" s="17" customFormat="1" ht="31.5" customHeight="1">
      <c r="A19" s="16"/>
      <c r="B19" s="16"/>
      <c r="C19" s="16"/>
      <c r="D19" s="9" t="s">
        <v>19</v>
      </c>
      <c r="E19" s="72" t="s">
        <v>20</v>
      </c>
      <c r="F19" s="72"/>
      <c r="G19" s="72"/>
      <c r="H19" s="72"/>
      <c r="I19" s="72"/>
      <c r="J19" s="73">
        <v>2399900</v>
      </c>
      <c r="K19" s="73"/>
      <c r="L19" s="26">
        <v>1846064.19</v>
      </c>
      <c r="M19" s="32">
        <f t="shared" si="0"/>
        <v>0.76922546356098165</v>
      </c>
    </row>
    <row r="20" spans="1:13" s="17" customFormat="1" ht="15.75">
      <c r="A20" s="16"/>
      <c r="B20" s="16"/>
      <c r="C20" s="16"/>
      <c r="D20" s="9" t="s">
        <v>21</v>
      </c>
      <c r="E20" s="72" t="s">
        <v>22</v>
      </c>
      <c r="F20" s="72"/>
      <c r="G20" s="72"/>
      <c r="H20" s="72"/>
      <c r="I20" s="72"/>
      <c r="J20" s="73">
        <v>21179410</v>
      </c>
      <c r="K20" s="73"/>
      <c r="L20" s="31">
        <f>L21+L32+L35</f>
        <v>26983506.590000004</v>
      </c>
      <c r="M20" s="32">
        <f t="shared" si="0"/>
        <v>1.2740443001009001</v>
      </c>
    </row>
    <row r="21" spans="1:13" s="17" customFormat="1" ht="15.75">
      <c r="A21" s="16"/>
      <c r="B21" s="16"/>
      <c r="C21" s="16"/>
      <c r="D21" s="9" t="s">
        <v>23</v>
      </c>
      <c r="E21" s="72" t="s">
        <v>24</v>
      </c>
      <c r="F21" s="72"/>
      <c r="G21" s="72"/>
      <c r="H21" s="72"/>
      <c r="I21" s="72"/>
      <c r="J21" s="73">
        <v>7559950</v>
      </c>
      <c r="K21" s="73"/>
      <c r="L21" s="26">
        <f>L22+L23+L24+L25+L26+L27+L28+L29+L30+L31</f>
        <v>12325272.190000001</v>
      </c>
      <c r="M21" s="32">
        <f t="shared" si="0"/>
        <v>1.6303377919166133</v>
      </c>
    </row>
    <row r="22" spans="1:13" s="1" customFormat="1" ht="31.5" customHeight="1">
      <c r="A22" s="2"/>
      <c r="B22" s="2"/>
      <c r="C22" s="2"/>
      <c r="D22" s="10" t="s">
        <v>25</v>
      </c>
      <c r="E22" s="74" t="s">
        <v>26</v>
      </c>
      <c r="F22" s="74"/>
      <c r="G22" s="74"/>
      <c r="H22" s="74"/>
      <c r="I22" s="74"/>
      <c r="J22" s="75">
        <v>15000</v>
      </c>
      <c r="K22" s="75"/>
      <c r="L22" s="25">
        <v>11163.62</v>
      </c>
      <c r="M22" s="32">
        <f t="shared" si="0"/>
        <v>0.74424133333333342</v>
      </c>
    </row>
    <row r="23" spans="1:13" s="1" customFormat="1" ht="31.5" customHeight="1">
      <c r="A23" s="2"/>
      <c r="B23" s="2"/>
      <c r="C23" s="2"/>
      <c r="D23" s="10" t="s">
        <v>27</v>
      </c>
      <c r="E23" s="74" t="s">
        <v>28</v>
      </c>
      <c r="F23" s="74"/>
      <c r="G23" s="74"/>
      <c r="H23" s="74"/>
      <c r="I23" s="74"/>
      <c r="J23" s="75">
        <v>31300</v>
      </c>
      <c r="K23" s="75"/>
      <c r="L23" s="25">
        <v>2062.54</v>
      </c>
      <c r="M23" s="32">
        <f t="shared" si="0"/>
        <v>6.5895846645367406E-2</v>
      </c>
    </row>
    <row r="24" spans="1:13" s="1" customFormat="1" ht="31.5" customHeight="1">
      <c r="A24" s="2"/>
      <c r="B24" s="2"/>
      <c r="C24" s="2"/>
      <c r="D24" s="10" t="s">
        <v>29</v>
      </c>
      <c r="E24" s="74" t="s">
        <v>30</v>
      </c>
      <c r="F24" s="74"/>
      <c r="G24" s="74"/>
      <c r="H24" s="74"/>
      <c r="I24" s="74"/>
      <c r="J24" s="75">
        <v>4000</v>
      </c>
      <c r="K24" s="75"/>
      <c r="L24" s="25">
        <v>2975.72</v>
      </c>
      <c r="M24" s="32">
        <f t="shared" si="0"/>
        <v>0.74392999999999998</v>
      </c>
    </row>
    <row r="25" spans="1:13" s="1" customFormat="1" ht="31.5" customHeight="1">
      <c r="A25" s="2"/>
      <c r="B25" s="2"/>
      <c r="C25" s="2"/>
      <c r="D25" s="10" t="s">
        <v>31</v>
      </c>
      <c r="E25" s="74" t="s">
        <v>32</v>
      </c>
      <c r="F25" s="74"/>
      <c r="G25" s="74"/>
      <c r="H25" s="74"/>
      <c r="I25" s="74"/>
      <c r="J25" s="75">
        <v>300000</v>
      </c>
      <c r="K25" s="75"/>
      <c r="L25" s="25">
        <v>510218.94</v>
      </c>
      <c r="M25" s="32">
        <f t="shared" si="0"/>
        <v>1.7007298</v>
      </c>
    </row>
    <row r="26" spans="1:13" s="1" customFormat="1" ht="15.75">
      <c r="A26" s="2"/>
      <c r="B26" s="2"/>
      <c r="C26" s="2"/>
      <c r="D26" s="10" t="s">
        <v>33</v>
      </c>
      <c r="E26" s="74" t="s">
        <v>34</v>
      </c>
      <c r="F26" s="74"/>
      <c r="G26" s="74"/>
      <c r="H26" s="74"/>
      <c r="I26" s="74"/>
      <c r="J26" s="75">
        <v>2930000</v>
      </c>
      <c r="K26" s="75"/>
      <c r="L26" s="25">
        <v>7607746.6500000004</v>
      </c>
      <c r="M26" s="32">
        <f t="shared" si="0"/>
        <v>2.5965005631399318</v>
      </c>
    </row>
    <row r="27" spans="1:13" s="1" customFormat="1" ht="15.75">
      <c r="A27" s="2"/>
      <c r="B27" s="2"/>
      <c r="C27" s="2"/>
      <c r="D27" s="10" t="s">
        <v>35</v>
      </c>
      <c r="E27" s="74" t="s">
        <v>36</v>
      </c>
      <c r="F27" s="74"/>
      <c r="G27" s="74"/>
      <c r="H27" s="74"/>
      <c r="I27" s="74"/>
      <c r="J27" s="75">
        <v>2373470</v>
      </c>
      <c r="K27" s="75"/>
      <c r="L27" s="25">
        <v>3058130.48</v>
      </c>
      <c r="M27" s="32">
        <f t="shared" si="0"/>
        <v>1.2884639283412052</v>
      </c>
    </row>
    <row r="28" spans="1:13" s="1" customFormat="1" ht="15.75">
      <c r="A28" s="2"/>
      <c r="B28" s="2"/>
      <c r="C28" s="2"/>
      <c r="D28" s="10" t="s">
        <v>37</v>
      </c>
      <c r="E28" s="74" t="s">
        <v>38</v>
      </c>
      <c r="F28" s="74"/>
      <c r="G28" s="74"/>
      <c r="H28" s="74"/>
      <c r="I28" s="74"/>
      <c r="J28" s="75">
        <v>134480</v>
      </c>
      <c r="K28" s="75"/>
      <c r="L28" s="25">
        <v>160442.01999999999</v>
      </c>
      <c r="M28" s="32">
        <f t="shared" si="0"/>
        <v>1.1930548780487804</v>
      </c>
    </row>
    <row r="29" spans="1:13" s="1" customFormat="1" ht="15.75">
      <c r="A29" s="2"/>
      <c r="B29" s="2"/>
      <c r="C29" s="2"/>
      <c r="D29" s="10" t="s">
        <v>39</v>
      </c>
      <c r="E29" s="74" t="s">
        <v>40</v>
      </c>
      <c r="F29" s="74"/>
      <c r="G29" s="74"/>
      <c r="H29" s="74"/>
      <c r="I29" s="74"/>
      <c r="J29" s="75">
        <v>680000</v>
      </c>
      <c r="K29" s="75"/>
      <c r="L29" s="25">
        <v>703532.22</v>
      </c>
      <c r="M29" s="32">
        <f t="shared" si="0"/>
        <v>1.0346062058823529</v>
      </c>
    </row>
    <row r="30" spans="1:13" s="1" customFormat="1" ht="15.75">
      <c r="A30" s="2"/>
      <c r="B30" s="2"/>
      <c r="C30" s="2"/>
      <c r="D30" s="10" t="s">
        <v>41</v>
      </c>
      <c r="E30" s="74" t="s">
        <v>42</v>
      </c>
      <c r="F30" s="74"/>
      <c r="G30" s="74"/>
      <c r="H30" s="74"/>
      <c r="I30" s="74"/>
      <c r="J30" s="75">
        <v>1000000</v>
      </c>
      <c r="K30" s="75"/>
      <c r="L30" s="25">
        <v>212750</v>
      </c>
      <c r="M30" s="32">
        <f t="shared" si="0"/>
        <v>0.21274999999999999</v>
      </c>
    </row>
    <row r="31" spans="1:13" s="1" customFormat="1" ht="15.75">
      <c r="A31" s="2"/>
      <c r="B31" s="2"/>
      <c r="C31" s="2"/>
      <c r="D31" s="10" t="s">
        <v>43</v>
      </c>
      <c r="E31" s="74" t="s">
        <v>44</v>
      </c>
      <c r="F31" s="74"/>
      <c r="G31" s="74"/>
      <c r="H31" s="74"/>
      <c r="I31" s="74"/>
      <c r="J31" s="75">
        <v>91700</v>
      </c>
      <c r="K31" s="75"/>
      <c r="L31" s="25">
        <v>56250</v>
      </c>
      <c r="M31" s="32">
        <f t="shared" si="0"/>
        <v>0.61341330425299889</v>
      </c>
    </row>
    <row r="32" spans="1:13" s="17" customFormat="1" ht="31.5" customHeight="1">
      <c r="A32" s="16"/>
      <c r="B32" s="16"/>
      <c r="C32" s="16"/>
      <c r="D32" s="9">
        <v>18040000</v>
      </c>
      <c r="E32" s="85" t="s">
        <v>107</v>
      </c>
      <c r="F32" s="86"/>
      <c r="G32" s="86"/>
      <c r="H32" s="86"/>
      <c r="I32" s="87"/>
      <c r="J32" s="88">
        <v>0</v>
      </c>
      <c r="K32" s="89"/>
      <c r="L32" s="26">
        <f>L33+L34</f>
        <v>-8697.7099999999991</v>
      </c>
      <c r="M32" s="32"/>
    </row>
    <row r="33" spans="1:13" s="1" customFormat="1" ht="32.25" customHeight="1">
      <c r="A33" s="2"/>
      <c r="B33" s="2"/>
      <c r="C33" s="2"/>
      <c r="D33" s="10">
        <v>18040100</v>
      </c>
      <c r="E33" s="80" t="s">
        <v>108</v>
      </c>
      <c r="F33" s="81"/>
      <c r="G33" s="81"/>
      <c r="H33" s="81"/>
      <c r="I33" s="82"/>
      <c r="J33" s="23"/>
      <c r="K33" s="24">
        <v>0</v>
      </c>
      <c r="L33" s="25">
        <v>-7153.71</v>
      </c>
      <c r="M33" s="32"/>
    </row>
    <row r="34" spans="1:13" s="1" customFormat="1" ht="33.75" customHeight="1">
      <c r="A34" s="2"/>
      <c r="B34" s="2"/>
      <c r="C34" s="2"/>
      <c r="D34" s="10">
        <v>18040600</v>
      </c>
      <c r="E34" s="80" t="s">
        <v>109</v>
      </c>
      <c r="F34" s="81"/>
      <c r="G34" s="81"/>
      <c r="H34" s="81"/>
      <c r="I34" s="82"/>
      <c r="J34" s="83">
        <v>0</v>
      </c>
      <c r="K34" s="84"/>
      <c r="L34" s="25">
        <v>-1544</v>
      </c>
      <c r="M34" s="32"/>
    </row>
    <row r="35" spans="1:13" s="17" customFormat="1" ht="15.75">
      <c r="A35" s="16"/>
      <c r="B35" s="16"/>
      <c r="C35" s="16"/>
      <c r="D35" s="9" t="s">
        <v>45</v>
      </c>
      <c r="E35" s="72" t="s">
        <v>46</v>
      </c>
      <c r="F35" s="72"/>
      <c r="G35" s="72"/>
      <c r="H35" s="72"/>
      <c r="I35" s="72"/>
      <c r="J35" s="73">
        <v>13619460</v>
      </c>
      <c r="K35" s="73"/>
      <c r="L35" s="26">
        <f>L36+L37+L38</f>
        <v>14666932.110000001</v>
      </c>
      <c r="M35" s="32">
        <f t="shared" si="0"/>
        <v>1.0769099589851581</v>
      </c>
    </row>
    <row r="36" spans="1:13" s="1" customFormat="1" ht="15.75">
      <c r="A36" s="2"/>
      <c r="B36" s="2"/>
      <c r="C36" s="2"/>
      <c r="D36" s="10">
        <v>18050200</v>
      </c>
      <c r="E36" s="80" t="s">
        <v>105</v>
      </c>
      <c r="F36" s="81"/>
      <c r="G36" s="81"/>
      <c r="H36" s="81"/>
      <c r="I36" s="82"/>
      <c r="J36" s="83">
        <v>0</v>
      </c>
      <c r="K36" s="84"/>
      <c r="L36" s="25">
        <v>-2727.38</v>
      </c>
      <c r="M36" s="32"/>
    </row>
    <row r="37" spans="1:13" s="1" customFormat="1" ht="15.75">
      <c r="A37" s="2"/>
      <c r="B37" s="2"/>
      <c r="C37" s="2"/>
      <c r="D37" s="10" t="s">
        <v>47</v>
      </c>
      <c r="E37" s="74" t="s">
        <v>48</v>
      </c>
      <c r="F37" s="74"/>
      <c r="G37" s="74"/>
      <c r="H37" s="74"/>
      <c r="I37" s="74"/>
      <c r="J37" s="75">
        <v>1456460</v>
      </c>
      <c r="K37" s="75"/>
      <c r="L37" s="25">
        <v>1634739.1</v>
      </c>
      <c r="M37" s="32">
        <f t="shared" si="0"/>
        <v>1.1224057646622634</v>
      </c>
    </row>
    <row r="38" spans="1:13" s="1" customFormat="1" ht="15.75">
      <c r="A38" s="2"/>
      <c r="B38" s="2"/>
      <c r="C38" s="2"/>
      <c r="D38" s="10" t="s">
        <v>49</v>
      </c>
      <c r="E38" s="74" t="s">
        <v>50</v>
      </c>
      <c r="F38" s="74"/>
      <c r="G38" s="74"/>
      <c r="H38" s="74"/>
      <c r="I38" s="74"/>
      <c r="J38" s="75">
        <v>12163000</v>
      </c>
      <c r="K38" s="75"/>
      <c r="L38" s="25">
        <v>13034920.390000001</v>
      </c>
      <c r="M38" s="32">
        <f t="shared" si="0"/>
        <v>1.0716862936775466</v>
      </c>
    </row>
    <row r="39" spans="1:13" s="17" customFormat="1" ht="15.75">
      <c r="A39" s="16"/>
      <c r="B39" s="16"/>
      <c r="C39" s="16"/>
      <c r="D39" s="9" t="s">
        <v>51</v>
      </c>
      <c r="E39" s="72" t="s">
        <v>52</v>
      </c>
      <c r="F39" s="72"/>
      <c r="G39" s="72"/>
      <c r="H39" s="72"/>
      <c r="I39" s="72"/>
      <c r="J39" s="73">
        <v>2833450</v>
      </c>
      <c r="K39" s="73"/>
      <c r="L39" s="31">
        <f>L40+L47+L59</f>
        <v>1208669.8899999999</v>
      </c>
      <c r="M39" s="32">
        <f t="shared" si="0"/>
        <v>0.42657180821966151</v>
      </c>
    </row>
    <row r="40" spans="1:13" s="37" customFormat="1" ht="15.75">
      <c r="A40" s="34"/>
      <c r="B40" s="34"/>
      <c r="C40" s="34"/>
      <c r="D40" s="35" t="s">
        <v>53</v>
      </c>
      <c r="E40" s="78" t="s">
        <v>54</v>
      </c>
      <c r="F40" s="78"/>
      <c r="G40" s="78"/>
      <c r="H40" s="78"/>
      <c r="I40" s="78"/>
      <c r="J40" s="79">
        <v>15200</v>
      </c>
      <c r="K40" s="79"/>
      <c r="L40" s="31">
        <f>L41+L44</f>
        <v>41798.65</v>
      </c>
      <c r="M40" s="36">
        <f t="shared" si="0"/>
        <v>2.7499111842105264</v>
      </c>
    </row>
    <row r="41" spans="1:13" s="37" customFormat="1" ht="51.75" customHeight="1">
      <c r="A41" s="34"/>
      <c r="B41" s="34"/>
      <c r="C41" s="34"/>
      <c r="D41" s="50" t="s">
        <v>55</v>
      </c>
      <c r="E41" s="78" t="s">
        <v>56</v>
      </c>
      <c r="F41" s="78"/>
      <c r="G41" s="78"/>
      <c r="H41" s="78"/>
      <c r="I41" s="78"/>
      <c r="J41" s="58">
        <v>9800</v>
      </c>
      <c r="K41" s="59"/>
      <c r="L41" s="48">
        <f>L43</f>
        <v>5210</v>
      </c>
      <c r="M41" s="46">
        <f>L41/J41</f>
        <v>0.53163265306122454</v>
      </c>
    </row>
    <row r="42" spans="1:13" s="37" customFormat="1" ht="32.25" customHeight="1">
      <c r="A42" s="34"/>
      <c r="B42" s="34"/>
      <c r="C42" s="34"/>
      <c r="D42" s="51"/>
      <c r="E42" s="78"/>
      <c r="F42" s="78"/>
      <c r="G42" s="78"/>
      <c r="H42" s="78"/>
      <c r="I42" s="78"/>
      <c r="J42" s="60"/>
      <c r="K42" s="61"/>
      <c r="L42" s="49"/>
      <c r="M42" s="47"/>
    </row>
    <row r="43" spans="1:13" s="42" customFormat="1" ht="30.75" customHeight="1">
      <c r="A43" s="38"/>
      <c r="B43" s="38"/>
      <c r="C43" s="38"/>
      <c r="D43" s="39" t="s">
        <v>57</v>
      </c>
      <c r="E43" s="76" t="s">
        <v>58</v>
      </c>
      <c r="F43" s="76"/>
      <c r="G43" s="76"/>
      <c r="H43" s="76"/>
      <c r="I43" s="76"/>
      <c r="J43" s="77">
        <v>9800</v>
      </c>
      <c r="K43" s="77"/>
      <c r="L43" s="40">
        <v>5210</v>
      </c>
      <c r="M43" s="41">
        <f>L43/J43</f>
        <v>0.53163265306122454</v>
      </c>
    </row>
    <row r="44" spans="1:13" s="37" customFormat="1" ht="15.75">
      <c r="A44" s="34"/>
      <c r="B44" s="34"/>
      <c r="C44" s="34"/>
      <c r="D44" s="35" t="s">
        <v>59</v>
      </c>
      <c r="E44" s="78" t="s">
        <v>60</v>
      </c>
      <c r="F44" s="78"/>
      <c r="G44" s="78"/>
      <c r="H44" s="78"/>
      <c r="I44" s="78"/>
      <c r="J44" s="79">
        <v>5400</v>
      </c>
      <c r="K44" s="79"/>
      <c r="L44" s="31">
        <f>L45+L46</f>
        <v>36588.65</v>
      </c>
      <c r="M44" s="41">
        <f t="shared" ref="M44:M45" si="1">L44/J44</f>
        <v>6.7756759259259258</v>
      </c>
    </row>
    <row r="45" spans="1:13" s="42" customFormat="1" ht="15.75">
      <c r="A45" s="38"/>
      <c r="B45" s="38"/>
      <c r="C45" s="38"/>
      <c r="D45" s="39" t="s">
        <v>61</v>
      </c>
      <c r="E45" s="76" t="s">
        <v>62</v>
      </c>
      <c r="F45" s="76"/>
      <c r="G45" s="76"/>
      <c r="H45" s="76"/>
      <c r="I45" s="76"/>
      <c r="J45" s="77">
        <v>5400</v>
      </c>
      <c r="K45" s="77"/>
      <c r="L45" s="40">
        <v>9710.4</v>
      </c>
      <c r="M45" s="41">
        <f t="shared" si="1"/>
        <v>1.7982222222222222</v>
      </c>
    </row>
    <row r="46" spans="1:13" s="42" customFormat="1" ht="31.5" customHeight="1">
      <c r="A46" s="38"/>
      <c r="B46" s="38"/>
      <c r="C46" s="38"/>
      <c r="D46" s="43">
        <v>21081500</v>
      </c>
      <c r="E46" s="53" t="s">
        <v>110</v>
      </c>
      <c r="F46" s="54"/>
      <c r="G46" s="54"/>
      <c r="H46" s="54"/>
      <c r="I46" s="55"/>
      <c r="J46" s="56">
        <v>0</v>
      </c>
      <c r="K46" s="57"/>
      <c r="L46" s="44">
        <v>26878.25</v>
      </c>
      <c r="M46" s="41"/>
    </row>
    <row r="47" spans="1:13" s="37" customFormat="1" ht="15.75">
      <c r="A47" s="34"/>
      <c r="B47" s="34"/>
      <c r="C47" s="34"/>
      <c r="D47" s="50" t="s">
        <v>63</v>
      </c>
      <c r="E47" s="78" t="s">
        <v>64</v>
      </c>
      <c r="F47" s="78"/>
      <c r="G47" s="78"/>
      <c r="H47" s="78"/>
      <c r="I47" s="78"/>
      <c r="J47" s="58">
        <v>2812850</v>
      </c>
      <c r="K47" s="59"/>
      <c r="L47" s="48">
        <f>L49+L53+L56</f>
        <v>1164111.24</v>
      </c>
      <c r="M47" s="46">
        <f>L47/J47</f>
        <v>0.41385471674636043</v>
      </c>
    </row>
    <row r="48" spans="1:13" s="37" customFormat="1" ht="15.75">
      <c r="A48" s="34"/>
      <c r="B48" s="34"/>
      <c r="C48" s="34"/>
      <c r="D48" s="51"/>
      <c r="E48" s="78"/>
      <c r="F48" s="78"/>
      <c r="G48" s="78"/>
      <c r="H48" s="78"/>
      <c r="I48" s="78"/>
      <c r="J48" s="60"/>
      <c r="K48" s="61"/>
      <c r="L48" s="49"/>
      <c r="M48" s="47"/>
    </row>
    <row r="49" spans="1:13" s="37" customFormat="1" ht="15.75">
      <c r="A49" s="34"/>
      <c r="B49" s="34"/>
      <c r="C49" s="34"/>
      <c r="D49" s="35" t="s">
        <v>65</v>
      </c>
      <c r="E49" s="78" t="s">
        <v>66</v>
      </c>
      <c r="F49" s="78"/>
      <c r="G49" s="78"/>
      <c r="H49" s="78"/>
      <c r="I49" s="78"/>
      <c r="J49" s="79">
        <v>1102900</v>
      </c>
      <c r="K49" s="79"/>
      <c r="L49" s="31">
        <f>L50+L51+L52</f>
        <v>621000.88</v>
      </c>
      <c r="M49" s="36">
        <f>L49/J49</f>
        <v>0.56306181884123674</v>
      </c>
    </row>
    <row r="50" spans="1:13" s="42" customFormat="1" ht="31.5" customHeight="1">
      <c r="A50" s="38"/>
      <c r="B50" s="38"/>
      <c r="C50" s="38"/>
      <c r="D50" s="39" t="s">
        <v>67</v>
      </c>
      <c r="E50" s="76" t="s">
        <v>68</v>
      </c>
      <c r="F50" s="76"/>
      <c r="G50" s="76"/>
      <c r="H50" s="76"/>
      <c r="I50" s="76"/>
      <c r="J50" s="77">
        <v>3040</v>
      </c>
      <c r="K50" s="77"/>
      <c r="L50" s="40">
        <v>8320</v>
      </c>
      <c r="M50" s="36">
        <f t="shared" ref="M50:M52" si="2">L50/J50</f>
        <v>2.736842105263158</v>
      </c>
    </row>
    <row r="51" spans="1:13" s="42" customFormat="1" ht="15.75">
      <c r="A51" s="38"/>
      <c r="B51" s="38"/>
      <c r="C51" s="38"/>
      <c r="D51" s="39" t="s">
        <v>69</v>
      </c>
      <c r="E51" s="76" t="s">
        <v>70</v>
      </c>
      <c r="F51" s="76"/>
      <c r="G51" s="76"/>
      <c r="H51" s="76"/>
      <c r="I51" s="76"/>
      <c r="J51" s="77">
        <v>1050000</v>
      </c>
      <c r="K51" s="77"/>
      <c r="L51" s="40">
        <f>404680.8+168453.68</f>
        <v>573134.48</v>
      </c>
      <c r="M51" s="36">
        <f t="shared" si="2"/>
        <v>0.54584236190476187</v>
      </c>
    </row>
    <row r="52" spans="1:13" s="42" customFormat="1" ht="30.75" customHeight="1">
      <c r="A52" s="38"/>
      <c r="B52" s="38"/>
      <c r="C52" s="38"/>
      <c r="D52" s="39" t="s">
        <v>71</v>
      </c>
      <c r="E52" s="76" t="s">
        <v>72</v>
      </c>
      <c r="F52" s="76"/>
      <c r="G52" s="76"/>
      <c r="H52" s="76"/>
      <c r="I52" s="76"/>
      <c r="J52" s="77">
        <v>49860</v>
      </c>
      <c r="K52" s="77"/>
      <c r="L52" s="40">
        <v>39546.400000000001</v>
      </c>
      <c r="M52" s="36">
        <f t="shared" si="2"/>
        <v>0.79314881668672288</v>
      </c>
    </row>
    <row r="53" spans="1:13" s="37" customFormat="1" ht="15.75">
      <c r="A53" s="34"/>
      <c r="B53" s="34"/>
      <c r="C53" s="34"/>
      <c r="D53" s="50" t="s">
        <v>73</v>
      </c>
      <c r="E53" s="78" t="s">
        <v>74</v>
      </c>
      <c r="F53" s="78"/>
      <c r="G53" s="78"/>
      <c r="H53" s="78"/>
      <c r="I53" s="78"/>
      <c r="J53" s="58">
        <v>525000</v>
      </c>
      <c r="K53" s="59"/>
      <c r="L53" s="48">
        <f>L55</f>
        <v>427589.97</v>
      </c>
      <c r="M53" s="46">
        <f>L53/J53</f>
        <v>0.81445708571428566</v>
      </c>
    </row>
    <row r="54" spans="1:13" s="37" customFormat="1" ht="15.75">
      <c r="A54" s="34"/>
      <c r="B54" s="34"/>
      <c r="C54" s="34"/>
      <c r="D54" s="51"/>
      <c r="E54" s="78"/>
      <c r="F54" s="78"/>
      <c r="G54" s="78"/>
      <c r="H54" s="78"/>
      <c r="I54" s="78"/>
      <c r="J54" s="60"/>
      <c r="K54" s="61"/>
      <c r="L54" s="49"/>
      <c r="M54" s="47"/>
    </row>
    <row r="55" spans="1:13" s="42" customFormat="1" ht="31.5" customHeight="1">
      <c r="A55" s="38"/>
      <c r="B55" s="38"/>
      <c r="C55" s="38"/>
      <c r="D55" s="39" t="s">
        <v>75</v>
      </c>
      <c r="E55" s="76" t="s">
        <v>76</v>
      </c>
      <c r="F55" s="76"/>
      <c r="G55" s="76"/>
      <c r="H55" s="76"/>
      <c r="I55" s="76"/>
      <c r="J55" s="77">
        <v>525000</v>
      </c>
      <c r="K55" s="77"/>
      <c r="L55" s="40">
        <v>427589.97</v>
      </c>
      <c r="M55" s="41">
        <f>L55/J55</f>
        <v>0.81445708571428566</v>
      </c>
    </row>
    <row r="56" spans="1:13" s="37" customFormat="1" ht="15.75">
      <c r="A56" s="34"/>
      <c r="B56" s="34"/>
      <c r="C56" s="34"/>
      <c r="D56" s="35" t="s">
        <v>77</v>
      </c>
      <c r="E56" s="78" t="s">
        <v>78</v>
      </c>
      <c r="F56" s="78"/>
      <c r="G56" s="78"/>
      <c r="H56" s="78"/>
      <c r="I56" s="78"/>
      <c r="J56" s="79">
        <v>1184950</v>
      </c>
      <c r="K56" s="79"/>
      <c r="L56" s="31">
        <f>L57+L58</f>
        <v>115520.39</v>
      </c>
      <c r="M56" s="41">
        <f t="shared" ref="M56:M67" si="3">L56/J56</f>
        <v>9.7489674669817297E-2</v>
      </c>
    </row>
    <row r="57" spans="1:13" s="42" customFormat="1" ht="31.5" customHeight="1">
      <c r="A57" s="38"/>
      <c r="B57" s="38"/>
      <c r="C57" s="38"/>
      <c r="D57" s="39" t="s">
        <v>79</v>
      </c>
      <c r="E57" s="76" t="s">
        <v>80</v>
      </c>
      <c r="F57" s="76"/>
      <c r="G57" s="76"/>
      <c r="H57" s="76"/>
      <c r="I57" s="76"/>
      <c r="J57" s="77">
        <v>64950</v>
      </c>
      <c r="K57" s="77"/>
      <c r="L57" s="40">
        <v>76186.94</v>
      </c>
      <c r="M57" s="41">
        <f t="shared" si="3"/>
        <v>1.1730090839107006</v>
      </c>
    </row>
    <row r="58" spans="1:13" s="42" customFormat="1" ht="32.25" customHeight="1">
      <c r="A58" s="38"/>
      <c r="B58" s="38"/>
      <c r="C58" s="38"/>
      <c r="D58" s="39" t="s">
        <v>81</v>
      </c>
      <c r="E58" s="76" t="s">
        <v>82</v>
      </c>
      <c r="F58" s="76"/>
      <c r="G58" s="76"/>
      <c r="H58" s="76"/>
      <c r="I58" s="76"/>
      <c r="J58" s="77">
        <v>1120000</v>
      </c>
      <c r="K58" s="77"/>
      <c r="L58" s="40">
        <v>39333.449999999997</v>
      </c>
      <c r="M58" s="41">
        <f t="shared" si="3"/>
        <v>3.5119151785714287E-2</v>
      </c>
    </row>
    <row r="59" spans="1:13" s="37" customFormat="1" ht="15.75">
      <c r="A59" s="34"/>
      <c r="B59" s="34"/>
      <c r="C59" s="34"/>
      <c r="D59" s="35" t="s">
        <v>83</v>
      </c>
      <c r="E59" s="78" t="s">
        <v>84</v>
      </c>
      <c r="F59" s="78"/>
      <c r="G59" s="78"/>
      <c r="H59" s="78"/>
      <c r="I59" s="78"/>
      <c r="J59" s="79">
        <v>5400</v>
      </c>
      <c r="K59" s="79"/>
      <c r="L59" s="31">
        <f>L60</f>
        <v>2760</v>
      </c>
      <c r="M59" s="41">
        <f t="shared" si="3"/>
        <v>0.51111111111111107</v>
      </c>
    </row>
    <row r="60" spans="1:13" s="17" customFormat="1" ht="15.75">
      <c r="A60" s="16"/>
      <c r="B60" s="16"/>
      <c r="C60" s="16"/>
      <c r="D60" s="9" t="s">
        <v>85</v>
      </c>
      <c r="E60" s="72" t="s">
        <v>60</v>
      </c>
      <c r="F60" s="72"/>
      <c r="G60" s="72"/>
      <c r="H60" s="72"/>
      <c r="I60" s="72"/>
      <c r="J60" s="73">
        <v>5400</v>
      </c>
      <c r="K60" s="73"/>
      <c r="L60" s="26">
        <f>L61</f>
        <v>2760</v>
      </c>
      <c r="M60" s="33">
        <f t="shared" si="3"/>
        <v>0.51111111111111107</v>
      </c>
    </row>
    <row r="61" spans="1:13" s="1" customFormat="1" ht="15.75">
      <c r="A61" s="2"/>
      <c r="B61" s="2"/>
      <c r="C61" s="2"/>
      <c r="D61" s="10" t="s">
        <v>86</v>
      </c>
      <c r="E61" s="74" t="s">
        <v>60</v>
      </c>
      <c r="F61" s="74"/>
      <c r="G61" s="74"/>
      <c r="H61" s="74"/>
      <c r="I61" s="74"/>
      <c r="J61" s="75">
        <v>5400</v>
      </c>
      <c r="K61" s="75"/>
      <c r="L61" s="25">
        <v>2760</v>
      </c>
      <c r="M61" s="33">
        <f t="shared" si="3"/>
        <v>0.51111111111111107</v>
      </c>
    </row>
    <row r="62" spans="1:13" s="17" customFormat="1" ht="15.75">
      <c r="A62" s="16"/>
      <c r="B62" s="16"/>
      <c r="C62" s="16"/>
      <c r="D62" s="9" t="s">
        <v>87</v>
      </c>
      <c r="E62" s="72" t="s">
        <v>88</v>
      </c>
      <c r="F62" s="72"/>
      <c r="G62" s="72"/>
      <c r="H62" s="72"/>
      <c r="I62" s="72"/>
      <c r="J62" s="73">
        <v>20920100</v>
      </c>
      <c r="K62" s="73"/>
      <c r="L62" s="26">
        <f>L63</f>
        <v>20920100</v>
      </c>
      <c r="M62" s="33">
        <f t="shared" si="3"/>
        <v>1</v>
      </c>
    </row>
    <row r="63" spans="1:13" s="17" customFormat="1" ht="15.75">
      <c r="A63" s="16"/>
      <c r="B63" s="16"/>
      <c r="C63" s="16"/>
      <c r="D63" s="9" t="s">
        <v>89</v>
      </c>
      <c r="E63" s="72" t="s">
        <v>90</v>
      </c>
      <c r="F63" s="72"/>
      <c r="G63" s="72"/>
      <c r="H63" s="72"/>
      <c r="I63" s="72"/>
      <c r="J63" s="73">
        <v>20920100</v>
      </c>
      <c r="K63" s="73"/>
      <c r="L63" s="26">
        <f>L64</f>
        <v>20920100</v>
      </c>
      <c r="M63" s="33">
        <f t="shared" si="3"/>
        <v>1</v>
      </c>
    </row>
    <row r="64" spans="1:13" s="17" customFormat="1" ht="15.75">
      <c r="A64" s="16"/>
      <c r="B64" s="16"/>
      <c r="C64" s="16"/>
      <c r="D64" s="9" t="s">
        <v>91</v>
      </c>
      <c r="E64" s="72" t="s">
        <v>92</v>
      </c>
      <c r="F64" s="72"/>
      <c r="G64" s="72"/>
      <c r="H64" s="72"/>
      <c r="I64" s="72"/>
      <c r="J64" s="73">
        <v>20920100</v>
      </c>
      <c r="K64" s="73"/>
      <c r="L64" s="26">
        <f>L65</f>
        <v>20920100</v>
      </c>
      <c r="M64" s="33">
        <f t="shared" si="3"/>
        <v>1</v>
      </c>
    </row>
    <row r="65" spans="1:13" s="1" customFormat="1" ht="15.75">
      <c r="A65" s="2"/>
      <c r="B65" s="2"/>
      <c r="C65" s="2"/>
      <c r="D65" s="15" t="s">
        <v>93</v>
      </c>
      <c r="E65" s="64" t="s">
        <v>94</v>
      </c>
      <c r="F65" s="65"/>
      <c r="G65" s="65"/>
      <c r="H65" s="65"/>
      <c r="I65" s="66"/>
      <c r="J65" s="62">
        <v>20920100</v>
      </c>
      <c r="K65" s="63"/>
      <c r="L65" s="27">
        <v>20920100</v>
      </c>
      <c r="M65" s="33">
        <f t="shared" si="3"/>
        <v>1</v>
      </c>
    </row>
    <row r="66" spans="1:13" s="30" customFormat="1" ht="18.75">
      <c r="A66" s="28"/>
      <c r="B66" s="28"/>
      <c r="C66" s="28"/>
      <c r="D66" s="67" t="s">
        <v>111</v>
      </c>
      <c r="E66" s="68"/>
      <c r="F66" s="68"/>
      <c r="G66" s="69"/>
      <c r="H66" s="69"/>
      <c r="I66" s="70"/>
      <c r="J66" s="71">
        <v>26632800</v>
      </c>
      <c r="K66" s="71"/>
      <c r="L66" s="29">
        <f>L6+L39</f>
        <v>30955248.010000005</v>
      </c>
      <c r="M66" s="33">
        <f t="shared" si="3"/>
        <v>1.1622979187317897</v>
      </c>
    </row>
    <row r="67" spans="1:13" s="30" customFormat="1" ht="18.75">
      <c r="A67" s="28"/>
      <c r="B67" s="28"/>
      <c r="C67" s="28"/>
      <c r="D67" s="67" t="s">
        <v>95</v>
      </c>
      <c r="E67" s="68"/>
      <c r="F67" s="68"/>
      <c r="G67" s="69"/>
      <c r="H67" s="69"/>
      <c r="I67" s="70"/>
      <c r="J67" s="71">
        <v>47552900</v>
      </c>
      <c r="K67" s="71"/>
      <c r="L67" s="29">
        <f>L66+L62</f>
        <v>51875348.010000005</v>
      </c>
      <c r="M67" s="33">
        <f t="shared" si="3"/>
        <v>1.0908976741691885</v>
      </c>
    </row>
    <row r="68" spans="1:13" s="1" customFormat="1" ht="15.75">
      <c r="A68" s="2"/>
      <c r="B68" s="2"/>
      <c r="C68" s="2"/>
      <c r="D68" s="11"/>
      <c r="E68" s="2"/>
      <c r="F68" s="2"/>
      <c r="G68" s="2"/>
      <c r="H68" s="2"/>
      <c r="I68" s="2"/>
      <c r="J68" s="2"/>
      <c r="K68" s="2"/>
      <c r="L68" s="20"/>
      <c r="M68" s="2"/>
    </row>
    <row r="69" spans="1:13" s="30" customFormat="1" ht="18.75">
      <c r="A69" s="28"/>
      <c r="B69" s="28"/>
      <c r="C69" s="28"/>
      <c r="D69" s="52" t="s">
        <v>112</v>
      </c>
      <c r="E69" s="52"/>
      <c r="F69" s="52"/>
      <c r="G69" s="52"/>
      <c r="H69" s="52"/>
      <c r="I69" s="52"/>
      <c r="J69" s="52" t="s">
        <v>96</v>
      </c>
      <c r="K69" s="52"/>
      <c r="L69" s="52"/>
      <c r="M69" s="52"/>
    </row>
  </sheetData>
  <mergeCells count="134">
    <mergeCell ref="A1:M1"/>
    <mergeCell ref="A2:M2"/>
    <mergeCell ref="E7:I7"/>
    <mergeCell ref="J7:K7"/>
    <mergeCell ref="E8:I8"/>
    <mergeCell ref="J8:K8"/>
    <mergeCell ref="E9:I9"/>
    <mergeCell ref="J9:K9"/>
    <mergeCell ref="E4:I4"/>
    <mergeCell ref="J4:K4"/>
    <mergeCell ref="E5:I5"/>
    <mergeCell ref="J5:K5"/>
    <mergeCell ref="E6:I6"/>
    <mergeCell ref="J6:K6"/>
    <mergeCell ref="E14:I14"/>
    <mergeCell ref="J14:K14"/>
    <mergeCell ref="E19:I19"/>
    <mergeCell ref="J19:K19"/>
    <mergeCell ref="E20:I20"/>
    <mergeCell ref="J20:K20"/>
    <mergeCell ref="E10:I10"/>
    <mergeCell ref="J10:K10"/>
    <mergeCell ref="E11:I11"/>
    <mergeCell ref="J11:K11"/>
    <mergeCell ref="E12:I12"/>
    <mergeCell ref="J12:K12"/>
    <mergeCell ref="J17:K17"/>
    <mergeCell ref="E17:I17"/>
    <mergeCell ref="E18:I18"/>
    <mergeCell ref="J18:K18"/>
    <mergeCell ref="E16:I16"/>
    <mergeCell ref="J16:K16"/>
    <mergeCell ref="E15:I15"/>
    <mergeCell ref="J15:K15"/>
    <mergeCell ref="E13:I13"/>
    <mergeCell ref="J13:K13"/>
    <mergeCell ref="E24:I24"/>
    <mergeCell ref="J24:K24"/>
    <mergeCell ref="E25:I25"/>
    <mergeCell ref="J25:K25"/>
    <mergeCell ref="E26:I26"/>
    <mergeCell ref="J26:K26"/>
    <mergeCell ref="E21:I21"/>
    <mergeCell ref="J21:K21"/>
    <mergeCell ref="E22:I22"/>
    <mergeCell ref="J22:K22"/>
    <mergeCell ref="E23:I23"/>
    <mergeCell ref="J23:K23"/>
    <mergeCell ref="E27:I27"/>
    <mergeCell ref="J27:K27"/>
    <mergeCell ref="E28:I28"/>
    <mergeCell ref="J28:K28"/>
    <mergeCell ref="E29:I29"/>
    <mergeCell ref="J29:K29"/>
    <mergeCell ref="E36:I36"/>
    <mergeCell ref="J36:K36"/>
    <mergeCell ref="E32:I32"/>
    <mergeCell ref="J32:K32"/>
    <mergeCell ref="E33:I33"/>
    <mergeCell ref="E34:I34"/>
    <mergeCell ref="J34:K34"/>
    <mergeCell ref="E38:I38"/>
    <mergeCell ref="J38:K38"/>
    <mergeCell ref="E39:I39"/>
    <mergeCell ref="J39:K39"/>
    <mergeCell ref="E40:I40"/>
    <mergeCell ref="J40:K40"/>
    <mergeCell ref="E37:I37"/>
    <mergeCell ref="J37:K37"/>
    <mergeCell ref="E30:I30"/>
    <mergeCell ref="J30:K30"/>
    <mergeCell ref="E31:I31"/>
    <mergeCell ref="J31:K31"/>
    <mergeCell ref="E35:I35"/>
    <mergeCell ref="J35:K35"/>
    <mergeCell ref="E45:I45"/>
    <mergeCell ref="J45:K45"/>
    <mergeCell ref="E47:I48"/>
    <mergeCell ref="E49:I49"/>
    <mergeCell ref="J49:K49"/>
    <mergeCell ref="E41:I42"/>
    <mergeCell ref="E43:I43"/>
    <mergeCell ref="J43:K43"/>
    <mergeCell ref="E44:I44"/>
    <mergeCell ref="J44:K44"/>
    <mergeCell ref="E53:I54"/>
    <mergeCell ref="E55:I55"/>
    <mergeCell ref="J55:K55"/>
    <mergeCell ref="E56:I56"/>
    <mergeCell ref="J56:K56"/>
    <mergeCell ref="E50:I50"/>
    <mergeCell ref="J50:K50"/>
    <mergeCell ref="E51:I51"/>
    <mergeCell ref="J51:K51"/>
    <mergeCell ref="E52:I52"/>
    <mergeCell ref="J52:K52"/>
    <mergeCell ref="E64:I64"/>
    <mergeCell ref="J64:K64"/>
    <mergeCell ref="E60:I60"/>
    <mergeCell ref="J60:K60"/>
    <mergeCell ref="E61:I61"/>
    <mergeCell ref="J61:K61"/>
    <mergeCell ref="E62:I62"/>
    <mergeCell ref="J62:K62"/>
    <mergeCell ref="E57:I57"/>
    <mergeCell ref="J57:K57"/>
    <mergeCell ref="E58:I58"/>
    <mergeCell ref="J58:K58"/>
    <mergeCell ref="E59:I59"/>
    <mergeCell ref="J59:K59"/>
    <mergeCell ref="M41:M42"/>
    <mergeCell ref="L41:L42"/>
    <mergeCell ref="D41:D42"/>
    <mergeCell ref="D69:I69"/>
    <mergeCell ref="J69:M69"/>
    <mergeCell ref="D53:D54"/>
    <mergeCell ref="D47:D48"/>
    <mergeCell ref="L47:L48"/>
    <mergeCell ref="M47:M48"/>
    <mergeCell ref="L53:L54"/>
    <mergeCell ref="M53:M54"/>
    <mergeCell ref="E46:I46"/>
    <mergeCell ref="J46:K46"/>
    <mergeCell ref="J41:K42"/>
    <mergeCell ref="J47:K48"/>
    <mergeCell ref="J53:K54"/>
    <mergeCell ref="J65:K65"/>
    <mergeCell ref="E65:I65"/>
    <mergeCell ref="D66:I66"/>
    <mergeCell ref="D67:I67"/>
    <mergeCell ref="J66:K66"/>
    <mergeCell ref="J67:K67"/>
    <mergeCell ref="E63:I63"/>
    <mergeCell ref="J63:K63"/>
  </mergeCells>
  <pageMargins left="0.25138888888888888" right="0.25" top="0.39375000000000004" bottom="0.39375000000000004" header="0.3" footer="0.3"/>
  <pageSetup paperSize="9" scale="76" fitToHeight="10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autoPageBreaks="0"/>
  </sheetPr>
  <dimension ref="A1:N69"/>
  <sheetViews>
    <sheetView showGridLines="0" tabSelected="1" view="pageBreakPreview" topLeftCell="D1" zoomScale="60" zoomScaleNormal="100" workbookViewId="0">
      <selection activeCell="N61" sqref="N61"/>
    </sheetView>
  </sheetViews>
  <sheetFormatPr defaultRowHeight="12.75"/>
  <cols>
    <col min="1" max="1" width="11.28515625" hidden="1" customWidth="1"/>
    <col min="2" max="2" width="8.28515625" hidden="1" customWidth="1"/>
    <col min="3" max="3" width="3.5703125" hidden="1" customWidth="1"/>
    <col min="4" max="4" width="12.42578125" style="12" customWidth="1"/>
    <col min="5" max="5" width="16.28515625" customWidth="1"/>
    <col min="6" max="6" width="11.7109375" customWidth="1"/>
    <col min="7" max="7" width="14.140625" customWidth="1"/>
    <col min="8" max="8" width="17.42578125" customWidth="1"/>
    <col min="9" max="9" width="20.42578125" customWidth="1"/>
    <col min="10" max="10" width="9.5703125" customWidth="1"/>
    <col min="11" max="11" width="10.5703125" customWidth="1"/>
    <col min="12" max="12" width="19.5703125" style="21" customWidth="1"/>
    <col min="13" max="13" width="12.7109375" customWidth="1"/>
    <col min="14" max="14" width="15.7109375" customWidth="1"/>
  </cols>
  <sheetData>
    <row r="1" spans="1:14" s="45" customFormat="1" ht="18" customHeight="1">
      <c r="A1" s="96" t="s">
        <v>97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</row>
    <row r="2" spans="1:14" s="45" customFormat="1" ht="21">
      <c r="A2" s="96" t="s">
        <v>98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</row>
    <row r="3" spans="1:14" s="4" customFormat="1" ht="12" customHeight="1">
      <c r="A3" s="5"/>
      <c r="B3" s="5"/>
      <c r="C3" s="5"/>
      <c r="D3" s="6"/>
      <c r="E3" s="5"/>
      <c r="F3" s="5"/>
      <c r="G3" s="5"/>
      <c r="H3" s="5"/>
      <c r="I3" s="5"/>
      <c r="J3" s="5"/>
      <c r="K3" s="5"/>
      <c r="L3" s="18"/>
      <c r="M3" s="5"/>
    </row>
    <row r="4" spans="1:14" s="13" customFormat="1" ht="33" customHeight="1">
      <c r="A4" s="8"/>
      <c r="B4" s="8"/>
      <c r="C4" s="7" t="s">
        <v>0</v>
      </c>
      <c r="D4" s="7" t="s">
        <v>1</v>
      </c>
      <c r="E4" s="90" t="s">
        <v>2</v>
      </c>
      <c r="F4" s="91"/>
      <c r="G4" s="91"/>
      <c r="H4" s="91"/>
      <c r="I4" s="92"/>
      <c r="J4" s="90" t="s">
        <v>99</v>
      </c>
      <c r="K4" s="92"/>
      <c r="L4" s="19" t="s">
        <v>100</v>
      </c>
      <c r="M4" s="7" t="s">
        <v>101</v>
      </c>
      <c r="N4" s="97"/>
    </row>
    <row r="5" spans="1:14" s="1" customFormat="1" ht="15.75">
      <c r="A5" s="2"/>
      <c r="B5" s="2"/>
      <c r="C5" s="3" t="s">
        <v>0</v>
      </c>
      <c r="D5" s="7">
        <v>1</v>
      </c>
      <c r="E5" s="93">
        <v>2</v>
      </c>
      <c r="F5" s="94"/>
      <c r="G5" s="94"/>
      <c r="H5" s="94"/>
      <c r="I5" s="95"/>
      <c r="J5" s="93">
        <v>3</v>
      </c>
      <c r="K5" s="95"/>
      <c r="L5" s="22">
        <v>4</v>
      </c>
      <c r="M5" s="14">
        <v>5</v>
      </c>
      <c r="N5" s="98"/>
    </row>
    <row r="6" spans="1:14" s="17" customFormat="1" ht="15.75">
      <c r="A6" s="16"/>
      <c r="B6" s="16"/>
      <c r="C6" s="16"/>
      <c r="D6" s="9" t="s">
        <v>3</v>
      </c>
      <c r="E6" s="72" t="s">
        <v>4</v>
      </c>
      <c r="F6" s="72"/>
      <c r="G6" s="72"/>
      <c r="H6" s="72"/>
      <c r="I6" s="72"/>
      <c r="J6" s="73">
        <v>23799350</v>
      </c>
      <c r="K6" s="73"/>
      <c r="L6" s="26">
        <f>L7+L10+L14+L20</f>
        <v>29746578.120000005</v>
      </c>
      <c r="M6" s="32">
        <f>L6/J6</f>
        <v>1.2498903591904822</v>
      </c>
      <c r="N6" s="99">
        <f>L6-J6</f>
        <v>5947228.1200000048</v>
      </c>
    </row>
    <row r="7" spans="1:14" s="17" customFormat="1" ht="33" customHeight="1">
      <c r="A7" s="16"/>
      <c r="B7" s="16"/>
      <c r="C7" s="16"/>
      <c r="D7" s="9" t="s">
        <v>5</v>
      </c>
      <c r="E7" s="72" t="s">
        <v>6</v>
      </c>
      <c r="F7" s="72"/>
      <c r="G7" s="72"/>
      <c r="H7" s="72"/>
      <c r="I7" s="72"/>
      <c r="J7" s="73">
        <v>45000</v>
      </c>
      <c r="K7" s="73"/>
      <c r="L7" s="26">
        <f>L8</f>
        <v>7792</v>
      </c>
      <c r="M7" s="32">
        <f t="shared" ref="M7:M40" si="0">L7/J7</f>
        <v>0.17315555555555556</v>
      </c>
      <c r="N7" s="99">
        <f t="shared" ref="N7:N67" si="1">L7-J7</f>
        <v>-37208</v>
      </c>
    </row>
    <row r="8" spans="1:14" s="17" customFormat="1" ht="15.75">
      <c r="A8" s="16"/>
      <c r="B8" s="16"/>
      <c r="C8" s="16"/>
      <c r="D8" s="9" t="s">
        <v>7</v>
      </c>
      <c r="E8" s="72" t="s">
        <v>8</v>
      </c>
      <c r="F8" s="72"/>
      <c r="G8" s="72"/>
      <c r="H8" s="72"/>
      <c r="I8" s="72"/>
      <c r="J8" s="73">
        <v>45000</v>
      </c>
      <c r="K8" s="73"/>
      <c r="L8" s="26">
        <f>L9</f>
        <v>7792</v>
      </c>
      <c r="M8" s="32">
        <f t="shared" si="0"/>
        <v>0.17315555555555556</v>
      </c>
      <c r="N8" s="99">
        <f t="shared" si="1"/>
        <v>-37208</v>
      </c>
    </row>
    <row r="9" spans="1:14" s="1" customFormat="1" ht="33" customHeight="1">
      <c r="A9" s="2"/>
      <c r="B9" s="2"/>
      <c r="C9" s="2"/>
      <c r="D9" s="10" t="s">
        <v>9</v>
      </c>
      <c r="E9" s="74" t="s">
        <v>10</v>
      </c>
      <c r="F9" s="74"/>
      <c r="G9" s="74"/>
      <c r="H9" s="74"/>
      <c r="I9" s="74"/>
      <c r="J9" s="75">
        <v>45000</v>
      </c>
      <c r="K9" s="75"/>
      <c r="L9" s="25">
        <v>7792</v>
      </c>
      <c r="M9" s="32">
        <f t="shared" si="0"/>
        <v>0.17315555555555556</v>
      </c>
      <c r="N9" s="99">
        <f t="shared" si="1"/>
        <v>-37208</v>
      </c>
    </row>
    <row r="10" spans="1:14" s="17" customFormat="1" ht="15.75">
      <c r="A10" s="16"/>
      <c r="B10" s="16"/>
      <c r="C10" s="16"/>
      <c r="D10" s="9" t="s">
        <v>11</v>
      </c>
      <c r="E10" s="72" t="s">
        <v>12</v>
      </c>
      <c r="F10" s="72"/>
      <c r="G10" s="72"/>
      <c r="H10" s="72"/>
      <c r="I10" s="72"/>
      <c r="J10" s="73">
        <v>175040</v>
      </c>
      <c r="K10" s="73"/>
      <c r="L10" s="26">
        <f>L11</f>
        <v>52065.07</v>
      </c>
      <c r="M10" s="32">
        <f t="shared" si="0"/>
        <v>0.2974466978976234</v>
      </c>
      <c r="N10" s="99">
        <f t="shared" si="1"/>
        <v>-122974.93</v>
      </c>
    </row>
    <row r="11" spans="1:14" s="17" customFormat="1" ht="15.75">
      <c r="A11" s="16"/>
      <c r="B11" s="16"/>
      <c r="C11" s="16"/>
      <c r="D11" s="9" t="s">
        <v>13</v>
      </c>
      <c r="E11" s="72" t="s">
        <v>14</v>
      </c>
      <c r="F11" s="72"/>
      <c r="G11" s="72"/>
      <c r="H11" s="72"/>
      <c r="I11" s="72"/>
      <c r="J11" s="73">
        <v>175040</v>
      </c>
      <c r="K11" s="73"/>
      <c r="L11" s="26">
        <f>L12+L13</f>
        <v>52065.07</v>
      </c>
      <c r="M11" s="32">
        <f t="shared" si="0"/>
        <v>0.2974466978976234</v>
      </c>
      <c r="N11" s="99">
        <f t="shared" si="1"/>
        <v>-122974.93</v>
      </c>
    </row>
    <row r="12" spans="1:14" s="1" customFormat="1" ht="48" customHeight="1">
      <c r="A12" s="2"/>
      <c r="B12" s="2"/>
      <c r="C12" s="2"/>
      <c r="D12" s="10" t="s">
        <v>15</v>
      </c>
      <c r="E12" s="74" t="s">
        <v>16</v>
      </c>
      <c r="F12" s="74"/>
      <c r="G12" s="74"/>
      <c r="H12" s="74"/>
      <c r="I12" s="74"/>
      <c r="J12" s="75">
        <v>175040</v>
      </c>
      <c r="K12" s="75"/>
      <c r="L12" s="25">
        <v>51811.44</v>
      </c>
      <c r="M12" s="32">
        <f t="shared" si="0"/>
        <v>0.29599771480804388</v>
      </c>
      <c r="N12" s="99">
        <f t="shared" si="1"/>
        <v>-123228.56</v>
      </c>
    </row>
    <row r="13" spans="1:14" s="1" customFormat="1" ht="33" customHeight="1">
      <c r="A13" s="2"/>
      <c r="B13" s="2"/>
      <c r="C13" s="2"/>
      <c r="D13" s="10">
        <v>13020200</v>
      </c>
      <c r="E13" s="80" t="s">
        <v>106</v>
      </c>
      <c r="F13" s="81"/>
      <c r="G13" s="81"/>
      <c r="H13" s="81"/>
      <c r="I13" s="82"/>
      <c r="J13" s="83">
        <v>0</v>
      </c>
      <c r="K13" s="84"/>
      <c r="L13" s="25">
        <v>253.63</v>
      </c>
      <c r="M13" s="32"/>
      <c r="N13" s="99">
        <f t="shared" si="1"/>
        <v>253.63</v>
      </c>
    </row>
    <row r="14" spans="1:14" s="17" customFormat="1" ht="15.75">
      <c r="A14" s="16"/>
      <c r="B14" s="16"/>
      <c r="C14" s="16"/>
      <c r="D14" s="9" t="s">
        <v>17</v>
      </c>
      <c r="E14" s="72" t="s">
        <v>18</v>
      </c>
      <c r="F14" s="72"/>
      <c r="G14" s="72"/>
      <c r="H14" s="72"/>
      <c r="I14" s="72"/>
      <c r="J14" s="73">
        <v>2399900</v>
      </c>
      <c r="K14" s="73"/>
      <c r="L14" s="26">
        <f>L15+L17+L19</f>
        <v>2703214.46</v>
      </c>
      <c r="M14" s="32">
        <f t="shared" si="0"/>
        <v>1.1263862910954623</v>
      </c>
      <c r="N14" s="99">
        <f t="shared" si="1"/>
        <v>303314.45999999996</v>
      </c>
    </row>
    <row r="15" spans="1:14" s="17" customFormat="1" ht="15.75">
      <c r="A15" s="16"/>
      <c r="B15" s="16"/>
      <c r="C15" s="16"/>
      <c r="D15" s="9">
        <v>14020000</v>
      </c>
      <c r="E15" s="85" t="s">
        <v>103</v>
      </c>
      <c r="F15" s="86"/>
      <c r="G15" s="86"/>
      <c r="H15" s="86"/>
      <c r="I15" s="87"/>
      <c r="J15" s="88">
        <v>0</v>
      </c>
      <c r="K15" s="89"/>
      <c r="L15" s="26">
        <f>L16</f>
        <v>179100.36</v>
      </c>
      <c r="M15" s="32"/>
      <c r="N15" s="99">
        <f t="shared" si="1"/>
        <v>179100.36</v>
      </c>
    </row>
    <row r="16" spans="1:14" s="1" customFormat="1" ht="15.75">
      <c r="A16" s="2"/>
      <c r="B16" s="2"/>
      <c r="C16" s="2"/>
      <c r="D16" s="10">
        <v>14021900</v>
      </c>
      <c r="E16" s="80" t="s">
        <v>102</v>
      </c>
      <c r="F16" s="81"/>
      <c r="G16" s="81"/>
      <c r="H16" s="81"/>
      <c r="I16" s="82"/>
      <c r="J16" s="83">
        <v>0</v>
      </c>
      <c r="K16" s="84"/>
      <c r="L16" s="25">
        <v>179100.36</v>
      </c>
      <c r="M16" s="32"/>
      <c r="N16" s="99">
        <f t="shared" si="1"/>
        <v>179100.36</v>
      </c>
    </row>
    <row r="17" spans="1:14" s="17" customFormat="1" ht="33" customHeight="1">
      <c r="A17" s="16"/>
      <c r="B17" s="16"/>
      <c r="C17" s="16"/>
      <c r="D17" s="9">
        <v>14030000</v>
      </c>
      <c r="E17" s="85" t="s">
        <v>104</v>
      </c>
      <c r="F17" s="86"/>
      <c r="G17" s="86"/>
      <c r="H17" s="86"/>
      <c r="I17" s="87"/>
      <c r="J17" s="88">
        <v>0</v>
      </c>
      <c r="K17" s="89"/>
      <c r="L17" s="26">
        <f>L18</f>
        <v>678049.91</v>
      </c>
      <c r="M17" s="32"/>
      <c r="N17" s="99">
        <f t="shared" si="1"/>
        <v>678049.91</v>
      </c>
    </row>
    <row r="18" spans="1:14" s="1" customFormat="1" ht="15.75">
      <c r="A18" s="2"/>
      <c r="B18" s="2"/>
      <c r="C18" s="2"/>
      <c r="D18" s="10">
        <v>14031900</v>
      </c>
      <c r="E18" s="80" t="s">
        <v>102</v>
      </c>
      <c r="F18" s="81"/>
      <c r="G18" s="81"/>
      <c r="H18" s="81"/>
      <c r="I18" s="82"/>
      <c r="J18" s="83">
        <v>0</v>
      </c>
      <c r="K18" s="84"/>
      <c r="L18" s="25">
        <v>678049.91</v>
      </c>
      <c r="M18" s="32"/>
      <c r="N18" s="99">
        <f t="shared" si="1"/>
        <v>678049.91</v>
      </c>
    </row>
    <row r="19" spans="1:14" s="17" customFormat="1" ht="31.5" customHeight="1">
      <c r="A19" s="16"/>
      <c r="B19" s="16"/>
      <c r="C19" s="16"/>
      <c r="D19" s="9" t="s">
        <v>19</v>
      </c>
      <c r="E19" s="72" t="s">
        <v>20</v>
      </c>
      <c r="F19" s="72"/>
      <c r="G19" s="72"/>
      <c r="H19" s="72"/>
      <c r="I19" s="72"/>
      <c r="J19" s="73">
        <v>2399900</v>
      </c>
      <c r="K19" s="73"/>
      <c r="L19" s="26">
        <v>1846064.19</v>
      </c>
      <c r="M19" s="32">
        <f t="shared" si="0"/>
        <v>0.76922546356098165</v>
      </c>
      <c r="N19" s="99">
        <f t="shared" si="1"/>
        <v>-553835.81000000006</v>
      </c>
    </row>
    <row r="20" spans="1:14" s="17" customFormat="1" ht="15.75">
      <c r="A20" s="16"/>
      <c r="B20" s="16"/>
      <c r="C20" s="16"/>
      <c r="D20" s="9" t="s">
        <v>21</v>
      </c>
      <c r="E20" s="72" t="s">
        <v>22</v>
      </c>
      <c r="F20" s="72"/>
      <c r="G20" s="72"/>
      <c r="H20" s="72"/>
      <c r="I20" s="72"/>
      <c r="J20" s="73">
        <v>21179410</v>
      </c>
      <c r="K20" s="73"/>
      <c r="L20" s="31">
        <f>L21+L32+L35</f>
        <v>26983506.590000004</v>
      </c>
      <c r="M20" s="32">
        <f t="shared" si="0"/>
        <v>1.2740443001009001</v>
      </c>
      <c r="N20" s="99">
        <f t="shared" si="1"/>
        <v>5804096.5900000036</v>
      </c>
    </row>
    <row r="21" spans="1:14" s="17" customFormat="1" ht="15.75">
      <c r="A21" s="16"/>
      <c r="B21" s="16"/>
      <c r="C21" s="16"/>
      <c r="D21" s="9" t="s">
        <v>23</v>
      </c>
      <c r="E21" s="72" t="s">
        <v>24</v>
      </c>
      <c r="F21" s="72"/>
      <c r="G21" s="72"/>
      <c r="H21" s="72"/>
      <c r="I21" s="72"/>
      <c r="J21" s="73">
        <v>7559950</v>
      </c>
      <c r="K21" s="73"/>
      <c r="L21" s="26">
        <f>L22+L23+L24+L25+L26+L27+L28+L29+L30+L31</f>
        <v>12325272.190000001</v>
      </c>
      <c r="M21" s="32">
        <f t="shared" si="0"/>
        <v>1.6303377919166133</v>
      </c>
      <c r="N21" s="99">
        <f t="shared" si="1"/>
        <v>4765322.1900000013</v>
      </c>
    </row>
    <row r="22" spans="1:14" s="1" customFormat="1" ht="31.5" customHeight="1">
      <c r="A22" s="2"/>
      <c r="B22" s="2"/>
      <c r="C22" s="2"/>
      <c r="D22" s="10" t="s">
        <v>25</v>
      </c>
      <c r="E22" s="74" t="s">
        <v>26</v>
      </c>
      <c r="F22" s="74"/>
      <c r="G22" s="74"/>
      <c r="H22" s="74"/>
      <c r="I22" s="74"/>
      <c r="J22" s="75">
        <v>15000</v>
      </c>
      <c r="K22" s="75"/>
      <c r="L22" s="25">
        <v>11163.62</v>
      </c>
      <c r="M22" s="32">
        <f t="shared" si="0"/>
        <v>0.74424133333333342</v>
      </c>
      <c r="N22" s="99">
        <f t="shared" si="1"/>
        <v>-3836.3799999999992</v>
      </c>
    </row>
    <row r="23" spans="1:14" s="1" customFormat="1" ht="31.5" customHeight="1">
      <c r="A23" s="2"/>
      <c r="B23" s="2"/>
      <c r="C23" s="2"/>
      <c r="D23" s="10" t="s">
        <v>27</v>
      </c>
      <c r="E23" s="74" t="s">
        <v>28</v>
      </c>
      <c r="F23" s="74"/>
      <c r="G23" s="74"/>
      <c r="H23" s="74"/>
      <c r="I23" s="74"/>
      <c r="J23" s="75">
        <v>31300</v>
      </c>
      <c r="K23" s="75"/>
      <c r="L23" s="25">
        <v>2062.54</v>
      </c>
      <c r="M23" s="32">
        <f t="shared" si="0"/>
        <v>6.5895846645367406E-2</v>
      </c>
      <c r="N23" s="99">
        <f t="shared" si="1"/>
        <v>-29237.46</v>
      </c>
    </row>
    <row r="24" spans="1:14" s="1" customFormat="1" ht="31.5" customHeight="1">
      <c r="A24" s="2"/>
      <c r="B24" s="2"/>
      <c r="C24" s="2"/>
      <c r="D24" s="10" t="s">
        <v>29</v>
      </c>
      <c r="E24" s="74" t="s">
        <v>30</v>
      </c>
      <c r="F24" s="74"/>
      <c r="G24" s="74"/>
      <c r="H24" s="74"/>
      <c r="I24" s="74"/>
      <c r="J24" s="75">
        <v>4000</v>
      </c>
      <c r="K24" s="75"/>
      <c r="L24" s="25">
        <v>2975.72</v>
      </c>
      <c r="M24" s="32">
        <f t="shared" si="0"/>
        <v>0.74392999999999998</v>
      </c>
      <c r="N24" s="99">
        <f t="shared" si="1"/>
        <v>-1024.2800000000002</v>
      </c>
    </row>
    <row r="25" spans="1:14" s="1" customFormat="1" ht="31.5" customHeight="1">
      <c r="A25" s="2"/>
      <c r="B25" s="2"/>
      <c r="C25" s="2"/>
      <c r="D25" s="10" t="s">
        <v>31</v>
      </c>
      <c r="E25" s="74" t="s">
        <v>32</v>
      </c>
      <c r="F25" s="74"/>
      <c r="G25" s="74"/>
      <c r="H25" s="74"/>
      <c r="I25" s="74"/>
      <c r="J25" s="75">
        <v>300000</v>
      </c>
      <c r="K25" s="75"/>
      <c r="L25" s="25">
        <v>510218.94</v>
      </c>
      <c r="M25" s="32">
        <f t="shared" si="0"/>
        <v>1.7007298</v>
      </c>
      <c r="N25" s="99">
        <f t="shared" si="1"/>
        <v>210218.94</v>
      </c>
    </row>
    <row r="26" spans="1:14" s="1" customFormat="1" ht="15.75">
      <c r="A26" s="2"/>
      <c r="B26" s="2"/>
      <c r="C26" s="2"/>
      <c r="D26" s="10" t="s">
        <v>33</v>
      </c>
      <c r="E26" s="74" t="s">
        <v>34</v>
      </c>
      <c r="F26" s="74"/>
      <c r="G26" s="74"/>
      <c r="H26" s="74"/>
      <c r="I26" s="74"/>
      <c r="J26" s="75">
        <v>2930000</v>
      </c>
      <c r="K26" s="75"/>
      <c r="L26" s="25">
        <v>7607746.6500000004</v>
      </c>
      <c r="M26" s="32">
        <f t="shared" si="0"/>
        <v>2.5965005631399318</v>
      </c>
      <c r="N26" s="99">
        <f t="shared" si="1"/>
        <v>4677746.6500000004</v>
      </c>
    </row>
    <row r="27" spans="1:14" s="1" customFormat="1" ht="15.75">
      <c r="A27" s="2"/>
      <c r="B27" s="2"/>
      <c r="C27" s="2"/>
      <c r="D27" s="10" t="s">
        <v>35</v>
      </c>
      <c r="E27" s="74" t="s">
        <v>36</v>
      </c>
      <c r="F27" s="74"/>
      <c r="G27" s="74"/>
      <c r="H27" s="74"/>
      <c r="I27" s="74"/>
      <c r="J27" s="75">
        <v>2373470</v>
      </c>
      <c r="K27" s="75"/>
      <c r="L27" s="25">
        <v>3058130.48</v>
      </c>
      <c r="M27" s="32">
        <f t="shared" si="0"/>
        <v>1.2884639283412052</v>
      </c>
      <c r="N27" s="99">
        <f t="shared" si="1"/>
        <v>684660.48</v>
      </c>
    </row>
    <row r="28" spans="1:14" s="1" customFormat="1" ht="15.75">
      <c r="A28" s="2"/>
      <c r="B28" s="2"/>
      <c r="C28" s="2"/>
      <c r="D28" s="10" t="s">
        <v>37</v>
      </c>
      <c r="E28" s="74" t="s">
        <v>38</v>
      </c>
      <c r="F28" s="74"/>
      <c r="G28" s="74"/>
      <c r="H28" s="74"/>
      <c r="I28" s="74"/>
      <c r="J28" s="75">
        <v>134480</v>
      </c>
      <c r="K28" s="75"/>
      <c r="L28" s="25">
        <v>160442.01999999999</v>
      </c>
      <c r="M28" s="32">
        <f t="shared" si="0"/>
        <v>1.1930548780487804</v>
      </c>
      <c r="N28" s="99">
        <f t="shared" si="1"/>
        <v>25962.01999999999</v>
      </c>
    </row>
    <row r="29" spans="1:14" s="1" customFormat="1" ht="15.75">
      <c r="A29" s="2"/>
      <c r="B29" s="2"/>
      <c r="C29" s="2"/>
      <c r="D29" s="10" t="s">
        <v>39</v>
      </c>
      <c r="E29" s="74" t="s">
        <v>40</v>
      </c>
      <c r="F29" s="74"/>
      <c r="G29" s="74"/>
      <c r="H29" s="74"/>
      <c r="I29" s="74"/>
      <c r="J29" s="75">
        <v>680000</v>
      </c>
      <c r="K29" s="75"/>
      <c r="L29" s="25">
        <v>703532.22</v>
      </c>
      <c r="M29" s="32">
        <f t="shared" si="0"/>
        <v>1.0346062058823529</v>
      </c>
      <c r="N29" s="99">
        <f t="shared" si="1"/>
        <v>23532.219999999972</v>
      </c>
    </row>
    <row r="30" spans="1:14" s="1" customFormat="1" ht="15.75">
      <c r="A30" s="2"/>
      <c r="B30" s="2"/>
      <c r="C30" s="2"/>
      <c r="D30" s="10" t="s">
        <v>41</v>
      </c>
      <c r="E30" s="74" t="s">
        <v>42</v>
      </c>
      <c r="F30" s="74"/>
      <c r="G30" s="74"/>
      <c r="H30" s="74"/>
      <c r="I30" s="74"/>
      <c r="J30" s="75">
        <v>1000000</v>
      </c>
      <c r="K30" s="75"/>
      <c r="L30" s="25">
        <v>212750</v>
      </c>
      <c r="M30" s="32">
        <f t="shared" si="0"/>
        <v>0.21274999999999999</v>
      </c>
      <c r="N30" s="99">
        <f t="shared" si="1"/>
        <v>-787250</v>
      </c>
    </row>
    <row r="31" spans="1:14" s="1" customFormat="1" ht="15.75">
      <c r="A31" s="2"/>
      <c r="B31" s="2"/>
      <c r="C31" s="2"/>
      <c r="D31" s="10" t="s">
        <v>43</v>
      </c>
      <c r="E31" s="74" t="s">
        <v>44</v>
      </c>
      <c r="F31" s="74"/>
      <c r="G31" s="74"/>
      <c r="H31" s="74"/>
      <c r="I31" s="74"/>
      <c r="J31" s="75">
        <v>91700</v>
      </c>
      <c r="K31" s="75"/>
      <c r="L31" s="25">
        <v>56250</v>
      </c>
      <c r="M31" s="32">
        <f t="shared" si="0"/>
        <v>0.61341330425299889</v>
      </c>
      <c r="N31" s="99">
        <f t="shared" si="1"/>
        <v>-35450</v>
      </c>
    </row>
    <row r="32" spans="1:14" s="17" customFormat="1" ht="31.5" customHeight="1">
      <c r="A32" s="16"/>
      <c r="B32" s="16"/>
      <c r="C32" s="16"/>
      <c r="D32" s="9">
        <v>18040000</v>
      </c>
      <c r="E32" s="85" t="s">
        <v>107</v>
      </c>
      <c r="F32" s="86"/>
      <c r="G32" s="86"/>
      <c r="H32" s="86"/>
      <c r="I32" s="87"/>
      <c r="J32" s="88">
        <v>0</v>
      </c>
      <c r="K32" s="89"/>
      <c r="L32" s="26">
        <f>L33+L34</f>
        <v>-8697.7099999999991</v>
      </c>
      <c r="M32" s="32"/>
      <c r="N32" s="99">
        <f t="shared" si="1"/>
        <v>-8697.7099999999991</v>
      </c>
    </row>
    <row r="33" spans="1:14" s="1" customFormat="1" ht="32.25" customHeight="1">
      <c r="A33" s="2"/>
      <c r="B33" s="2"/>
      <c r="C33" s="2"/>
      <c r="D33" s="10">
        <v>18040100</v>
      </c>
      <c r="E33" s="80" t="s">
        <v>108</v>
      </c>
      <c r="F33" s="81"/>
      <c r="G33" s="81"/>
      <c r="H33" s="81"/>
      <c r="I33" s="82"/>
      <c r="J33" s="23"/>
      <c r="K33" s="24">
        <v>0</v>
      </c>
      <c r="L33" s="25">
        <v>-7153.71</v>
      </c>
      <c r="M33" s="32"/>
      <c r="N33" s="99">
        <f t="shared" si="1"/>
        <v>-7153.71</v>
      </c>
    </row>
    <row r="34" spans="1:14" s="1" customFormat="1" ht="33.75" customHeight="1">
      <c r="A34" s="2"/>
      <c r="B34" s="2"/>
      <c r="C34" s="2"/>
      <c r="D34" s="10">
        <v>18040600</v>
      </c>
      <c r="E34" s="80" t="s">
        <v>109</v>
      </c>
      <c r="F34" s="81"/>
      <c r="G34" s="81"/>
      <c r="H34" s="81"/>
      <c r="I34" s="82"/>
      <c r="J34" s="83">
        <v>0</v>
      </c>
      <c r="K34" s="84"/>
      <c r="L34" s="25">
        <v>-1544</v>
      </c>
      <c r="M34" s="32"/>
      <c r="N34" s="99">
        <f t="shared" si="1"/>
        <v>-1544</v>
      </c>
    </row>
    <row r="35" spans="1:14" s="17" customFormat="1" ht="15.75">
      <c r="A35" s="16"/>
      <c r="B35" s="16"/>
      <c r="C35" s="16"/>
      <c r="D35" s="9" t="s">
        <v>45</v>
      </c>
      <c r="E35" s="72" t="s">
        <v>46</v>
      </c>
      <c r="F35" s="72"/>
      <c r="G35" s="72"/>
      <c r="H35" s="72"/>
      <c r="I35" s="72"/>
      <c r="J35" s="73">
        <v>13619460</v>
      </c>
      <c r="K35" s="73"/>
      <c r="L35" s="26">
        <f>L36+L37+L38</f>
        <v>14666932.110000001</v>
      </c>
      <c r="M35" s="32">
        <f t="shared" si="0"/>
        <v>1.0769099589851581</v>
      </c>
      <c r="N35" s="99">
        <f t="shared" si="1"/>
        <v>1047472.1100000013</v>
      </c>
    </row>
    <row r="36" spans="1:14" s="1" customFormat="1" ht="15.75">
      <c r="A36" s="2"/>
      <c r="B36" s="2"/>
      <c r="C36" s="2"/>
      <c r="D36" s="10">
        <v>18050200</v>
      </c>
      <c r="E36" s="80" t="s">
        <v>105</v>
      </c>
      <c r="F36" s="81"/>
      <c r="G36" s="81"/>
      <c r="H36" s="81"/>
      <c r="I36" s="82"/>
      <c r="J36" s="83">
        <v>0</v>
      </c>
      <c r="K36" s="84"/>
      <c r="L36" s="25">
        <v>-2727.38</v>
      </c>
      <c r="M36" s="32"/>
      <c r="N36" s="99">
        <f t="shared" si="1"/>
        <v>-2727.38</v>
      </c>
    </row>
    <row r="37" spans="1:14" s="1" customFormat="1" ht="15.75">
      <c r="A37" s="2"/>
      <c r="B37" s="2"/>
      <c r="C37" s="2"/>
      <c r="D37" s="10" t="s">
        <v>47</v>
      </c>
      <c r="E37" s="74" t="s">
        <v>48</v>
      </c>
      <c r="F37" s="74"/>
      <c r="G37" s="74"/>
      <c r="H37" s="74"/>
      <c r="I37" s="74"/>
      <c r="J37" s="75">
        <v>1456460</v>
      </c>
      <c r="K37" s="75"/>
      <c r="L37" s="25">
        <v>1634739.1</v>
      </c>
      <c r="M37" s="32">
        <f t="shared" si="0"/>
        <v>1.1224057646622634</v>
      </c>
      <c r="N37" s="99">
        <f t="shared" si="1"/>
        <v>178279.10000000009</v>
      </c>
    </row>
    <row r="38" spans="1:14" s="1" customFormat="1" ht="15.75">
      <c r="A38" s="2"/>
      <c r="B38" s="2"/>
      <c r="C38" s="2"/>
      <c r="D38" s="10" t="s">
        <v>49</v>
      </c>
      <c r="E38" s="74" t="s">
        <v>50</v>
      </c>
      <c r="F38" s="74"/>
      <c r="G38" s="74"/>
      <c r="H38" s="74"/>
      <c r="I38" s="74"/>
      <c r="J38" s="75">
        <v>12163000</v>
      </c>
      <c r="K38" s="75"/>
      <c r="L38" s="25">
        <v>13034920.390000001</v>
      </c>
      <c r="M38" s="32">
        <f t="shared" si="0"/>
        <v>1.0716862936775466</v>
      </c>
      <c r="N38" s="99">
        <f t="shared" si="1"/>
        <v>871920.3900000006</v>
      </c>
    </row>
    <row r="39" spans="1:14" s="17" customFormat="1" ht="15.75">
      <c r="A39" s="16"/>
      <c r="B39" s="16"/>
      <c r="C39" s="16"/>
      <c r="D39" s="9" t="s">
        <v>51</v>
      </c>
      <c r="E39" s="72" t="s">
        <v>52</v>
      </c>
      <c r="F39" s="72"/>
      <c r="G39" s="72"/>
      <c r="H39" s="72"/>
      <c r="I39" s="72"/>
      <c r="J39" s="73">
        <v>2833450</v>
      </c>
      <c r="K39" s="73"/>
      <c r="L39" s="31">
        <f>L40+L47+L59</f>
        <v>1208669.8899999999</v>
      </c>
      <c r="M39" s="32">
        <f t="shared" si="0"/>
        <v>0.42657180821966151</v>
      </c>
      <c r="N39" s="99">
        <f t="shared" si="1"/>
        <v>-1624780.11</v>
      </c>
    </row>
    <row r="40" spans="1:14" s="37" customFormat="1" ht="15.75">
      <c r="A40" s="34"/>
      <c r="B40" s="34"/>
      <c r="C40" s="34"/>
      <c r="D40" s="35" t="s">
        <v>53</v>
      </c>
      <c r="E40" s="78" t="s">
        <v>54</v>
      </c>
      <c r="F40" s="78"/>
      <c r="G40" s="78"/>
      <c r="H40" s="78"/>
      <c r="I40" s="78"/>
      <c r="J40" s="79">
        <v>15200</v>
      </c>
      <c r="K40" s="79"/>
      <c r="L40" s="31">
        <f>L41+L44</f>
        <v>41798.65</v>
      </c>
      <c r="M40" s="36">
        <f t="shared" si="0"/>
        <v>2.7499111842105264</v>
      </c>
      <c r="N40" s="99">
        <f t="shared" si="1"/>
        <v>26598.65</v>
      </c>
    </row>
    <row r="41" spans="1:14" s="37" customFormat="1" ht="51.75" customHeight="1">
      <c r="A41" s="34"/>
      <c r="B41" s="34"/>
      <c r="C41" s="34"/>
      <c r="D41" s="50" t="s">
        <v>55</v>
      </c>
      <c r="E41" s="78" t="s">
        <v>56</v>
      </c>
      <c r="F41" s="78"/>
      <c r="G41" s="78"/>
      <c r="H41" s="78"/>
      <c r="I41" s="78"/>
      <c r="J41" s="58">
        <v>9800</v>
      </c>
      <c r="K41" s="59"/>
      <c r="L41" s="48">
        <f>L43</f>
        <v>5210</v>
      </c>
      <c r="M41" s="46">
        <f>L41/J41</f>
        <v>0.53163265306122454</v>
      </c>
      <c r="N41" s="99">
        <f t="shared" si="1"/>
        <v>-4590</v>
      </c>
    </row>
    <row r="42" spans="1:14" s="37" customFormat="1" ht="32.25" customHeight="1">
      <c r="A42" s="34"/>
      <c r="B42" s="34"/>
      <c r="C42" s="34"/>
      <c r="D42" s="51"/>
      <c r="E42" s="78"/>
      <c r="F42" s="78"/>
      <c r="G42" s="78"/>
      <c r="H42" s="78"/>
      <c r="I42" s="78"/>
      <c r="J42" s="60"/>
      <c r="K42" s="61"/>
      <c r="L42" s="49"/>
      <c r="M42" s="47"/>
      <c r="N42" s="99">
        <f t="shared" si="1"/>
        <v>0</v>
      </c>
    </row>
    <row r="43" spans="1:14" s="42" customFormat="1" ht="30.75" customHeight="1">
      <c r="A43" s="38"/>
      <c r="B43" s="38"/>
      <c r="C43" s="38"/>
      <c r="D43" s="39" t="s">
        <v>57</v>
      </c>
      <c r="E43" s="76" t="s">
        <v>58</v>
      </c>
      <c r="F43" s="76"/>
      <c r="G43" s="76"/>
      <c r="H43" s="76"/>
      <c r="I43" s="76"/>
      <c r="J43" s="77">
        <v>9800</v>
      </c>
      <c r="K43" s="77"/>
      <c r="L43" s="40">
        <v>5210</v>
      </c>
      <c r="M43" s="41">
        <f>L43/J43</f>
        <v>0.53163265306122454</v>
      </c>
      <c r="N43" s="99">
        <f t="shared" si="1"/>
        <v>-4590</v>
      </c>
    </row>
    <row r="44" spans="1:14" s="37" customFormat="1" ht="15.75">
      <c r="A44" s="34"/>
      <c r="B44" s="34"/>
      <c r="C44" s="34"/>
      <c r="D44" s="35" t="s">
        <v>59</v>
      </c>
      <c r="E44" s="78" t="s">
        <v>60</v>
      </c>
      <c r="F44" s="78"/>
      <c r="G44" s="78"/>
      <c r="H44" s="78"/>
      <c r="I44" s="78"/>
      <c r="J44" s="79">
        <v>5400</v>
      </c>
      <c r="K44" s="79"/>
      <c r="L44" s="31">
        <f>L45+L46</f>
        <v>36588.65</v>
      </c>
      <c r="M44" s="41">
        <f t="shared" ref="M44:M45" si="2">L44/J44</f>
        <v>6.7756759259259258</v>
      </c>
      <c r="N44" s="99">
        <f t="shared" si="1"/>
        <v>31188.65</v>
      </c>
    </row>
    <row r="45" spans="1:14" s="42" customFormat="1" ht="15.75">
      <c r="A45" s="38"/>
      <c r="B45" s="38"/>
      <c r="C45" s="38"/>
      <c r="D45" s="39" t="s">
        <v>61</v>
      </c>
      <c r="E45" s="76" t="s">
        <v>62</v>
      </c>
      <c r="F45" s="76"/>
      <c r="G45" s="76"/>
      <c r="H45" s="76"/>
      <c r="I45" s="76"/>
      <c r="J45" s="77">
        <v>5400</v>
      </c>
      <c r="K45" s="77"/>
      <c r="L45" s="40">
        <v>9710.4</v>
      </c>
      <c r="M45" s="41">
        <f t="shared" si="2"/>
        <v>1.7982222222222222</v>
      </c>
      <c r="N45" s="99">
        <f t="shared" si="1"/>
        <v>4310.3999999999996</v>
      </c>
    </row>
    <row r="46" spans="1:14" s="42" customFormat="1" ht="31.5" customHeight="1">
      <c r="A46" s="38"/>
      <c r="B46" s="38"/>
      <c r="C46" s="38"/>
      <c r="D46" s="43">
        <v>21081500</v>
      </c>
      <c r="E46" s="53" t="s">
        <v>110</v>
      </c>
      <c r="F46" s="54"/>
      <c r="G46" s="54"/>
      <c r="H46" s="54"/>
      <c r="I46" s="55"/>
      <c r="J46" s="56">
        <v>0</v>
      </c>
      <c r="K46" s="57"/>
      <c r="L46" s="44">
        <v>26878.25</v>
      </c>
      <c r="M46" s="41"/>
      <c r="N46" s="99">
        <f t="shared" si="1"/>
        <v>26878.25</v>
      </c>
    </row>
    <row r="47" spans="1:14" s="37" customFormat="1" ht="15.75">
      <c r="A47" s="34"/>
      <c r="B47" s="34"/>
      <c r="C47" s="34"/>
      <c r="D47" s="50" t="s">
        <v>63</v>
      </c>
      <c r="E47" s="78" t="s">
        <v>64</v>
      </c>
      <c r="F47" s="78"/>
      <c r="G47" s="78"/>
      <c r="H47" s="78"/>
      <c r="I47" s="78"/>
      <c r="J47" s="58">
        <v>2812850</v>
      </c>
      <c r="K47" s="59"/>
      <c r="L47" s="48">
        <f>L49+L53+L56</f>
        <v>1164111.24</v>
      </c>
      <c r="M47" s="46">
        <f>L47/J47</f>
        <v>0.41385471674636043</v>
      </c>
      <c r="N47" s="99">
        <f t="shared" si="1"/>
        <v>-1648738.76</v>
      </c>
    </row>
    <row r="48" spans="1:14" s="37" customFormat="1" ht="15.75">
      <c r="A48" s="34"/>
      <c r="B48" s="34"/>
      <c r="C48" s="34"/>
      <c r="D48" s="51"/>
      <c r="E48" s="78"/>
      <c r="F48" s="78"/>
      <c r="G48" s="78"/>
      <c r="H48" s="78"/>
      <c r="I48" s="78"/>
      <c r="J48" s="60"/>
      <c r="K48" s="61"/>
      <c r="L48" s="49"/>
      <c r="M48" s="47"/>
      <c r="N48" s="99">
        <f t="shared" si="1"/>
        <v>0</v>
      </c>
    </row>
    <row r="49" spans="1:14" s="37" customFormat="1" ht="15.75">
      <c r="A49" s="34"/>
      <c r="B49" s="34"/>
      <c r="C49" s="34"/>
      <c r="D49" s="35" t="s">
        <v>65</v>
      </c>
      <c r="E49" s="78" t="s">
        <v>66</v>
      </c>
      <c r="F49" s="78"/>
      <c r="G49" s="78"/>
      <c r="H49" s="78"/>
      <c r="I49" s="78"/>
      <c r="J49" s="79">
        <v>1102900</v>
      </c>
      <c r="K49" s="79"/>
      <c r="L49" s="31">
        <f>L50+L51+L52</f>
        <v>621000.88</v>
      </c>
      <c r="M49" s="36">
        <f>L49/J49</f>
        <v>0.56306181884123674</v>
      </c>
      <c r="N49" s="99">
        <f t="shared" si="1"/>
        <v>-481899.12</v>
      </c>
    </row>
    <row r="50" spans="1:14" s="42" customFormat="1" ht="31.5" customHeight="1">
      <c r="A50" s="38"/>
      <c r="B50" s="38"/>
      <c r="C50" s="38"/>
      <c r="D50" s="39" t="s">
        <v>67</v>
      </c>
      <c r="E50" s="76" t="s">
        <v>68</v>
      </c>
      <c r="F50" s="76"/>
      <c r="G50" s="76"/>
      <c r="H50" s="76"/>
      <c r="I50" s="76"/>
      <c r="J50" s="77">
        <v>3040</v>
      </c>
      <c r="K50" s="77"/>
      <c r="L50" s="40">
        <v>8320</v>
      </c>
      <c r="M50" s="36">
        <f t="shared" ref="M50:M52" si="3">L50/J50</f>
        <v>2.736842105263158</v>
      </c>
      <c r="N50" s="99">
        <f t="shared" si="1"/>
        <v>5280</v>
      </c>
    </row>
    <row r="51" spans="1:14" s="42" customFormat="1" ht="15.75">
      <c r="A51" s="38"/>
      <c r="B51" s="38"/>
      <c r="C51" s="38"/>
      <c r="D51" s="39" t="s">
        <v>69</v>
      </c>
      <c r="E51" s="76" t="s">
        <v>70</v>
      </c>
      <c r="F51" s="76"/>
      <c r="G51" s="76"/>
      <c r="H51" s="76"/>
      <c r="I51" s="76"/>
      <c r="J51" s="77">
        <v>1050000</v>
      </c>
      <c r="K51" s="77"/>
      <c r="L51" s="40">
        <f>404680.8+168453.68</f>
        <v>573134.48</v>
      </c>
      <c r="M51" s="36">
        <f t="shared" si="3"/>
        <v>0.54584236190476187</v>
      </c>
      <c r="N51" s="99">
        <f t="shared" si="1"/>
        <v>-476865.52</v>
      </c>
    </row>
    <row r="52" spans="1:14" s="42" customFormat="1" ht="30.75" customHeight="1">
      <c r="A52" s="38"/>
      <c r="B52" s="38"/>
      <c r="C52" s="38"/>
      <c r="D52" s="39" t="s">
        <v>71</v>
      </c>
      <c r="E52" s="76" t="s">
        <v>72</v>
      </c>
      <c r="F52" s="76"/>
      <c r="G52" s="76"/>
      <c r="H52" s="76"/>
      <c r="I52" s="76"/>
      <c r="J52" s="77">
        <v>49860</v>
      </c>
      <c r="K52" s="77"/>
      <c r="L52" s="40">
        <v>39546.400000000001</v>
      </c>
      <c r="M52" s="36">
        <f t="shared" si="3"/>
        <v>0.79314881668672288</v>
      </c>
      <c r="N52" s="99">
        <f t="shared" si="1"/>
        <v>-10313.599999999999</v>
      </c>
    </row>
    <row r="53" spans="1:14" s="37" customFormat="1" ht="15.75">
      <c r="A53" s="34"/>
      <c r="B53" s="34"/>
      <c r="C53" s="34"/>
      <c r="D53" s="50" t="s">
        <v>73</v>
      </c>
      <c r="E53" s="78" t="s">
        <v>74</v>
      </c>
      <c r="F53" s="78"/>
      <c r="G53" s="78"/>
      <c r="H53" s="78"/>
      <c r="I53" s="78"/>
      <c r="J53" s="58">
        <v>525000</v>
      </c>
      <c r="K53" s="59"/>
      <c r="L53" s="48">
        <f>L55</f>
        <v>427589.97</v>
      </c>
      <c r="M53" s="46">
        <f>L53/J53</f>
        <v>0.81445708571428566</v>
      </c>
      <c r="N53" s="99">
        <f t="shared" si="1"/>
        <v>-97410.030000000028</v>
      </c>
    </row>
    <row r="54" spans="1:14" s="37" customFormat="1" ht="15.75">
      <c r="A54" s="34"/>
      <c r="B54" s="34"/>
      <c r="C54" s="34"/>
      <c r="D54" s="51"/>
      <c r="E54" s="78"/>
      <c r="F54" s="78"/>
      <c r="G54" s="78"/>
      <c r="H54" s="78"/>
      <c r="I54" s="78"/>
      <c r="J54" s="60"/>
      <c r="K54" s="61"/>
      <c r="L54" s="49"/>
      <c r="M54" s="47"/>
      <c r="N54" s="99">
        <f t="shared" si="1"/>
        <v>0</v>
      </c>
    </row>
    <row r="55" spans="1:14" s="42" customFormat="1" ht="31.5" customHeight="1">
      <c r="A55" s="38"/>
      <c r="B55" s="38"/>
      <c r="C55" s="38"/>
      <c r="D55" s="39" t="s">
        <v>75</v>
      </c>
      <c r="E55" s="76" t="s">
        <v>76</v>
      </c>
      <c r="F55" s="76"/>
      <c r="G55" s="76"/>
      <c r="H55" s="76"/>
      <c r="I55" s="76"/>
      <c r="J55" s="77">
        <v>525000</v>
      </c>
      <c r="K55" s="77"/>
      <c r="L55" s="40">
        <v>427589.97</v>
      </c>
      <c r="M55" s="41">
        <f>L55/J55</f>
        <v>0.81445708571428566</v>
      </c>
      <c r="N55" s="99">
        <f t="shared" si="1"/>
        <v>-97410.030000000028</v>
      </c>
    </row>
    <row r="56" spans="1:14" s="37" customFormat="1" ht="15.75">
      <c r="A56" s="34"/>
      <c r="B56" s="34"/>
      <c r="C56" s="34"/>
      <c r="D56" s="35" t="s">
        <v>77</v>
      </c>
      <c r="E56" s="78" t="s">
        <v>78</v>
      </c>
      <c r="F56" s="78"/>
      <c r="G56" s="78"/>
      <c r="H56" s="78"/>
      <c r="I56" s="78"/>
      <c r="J56" s="79">
        <v>1184950</v>
      </c>
      <c r="K56" s="79"/>
      <c r="L56" s="31">
        <f>L57+L58</f>
        <v>115520.39</v>
      </c>
      <c r="M56" s="41">
        <f t="shared" ref="M56:M67" si="4">L56/J56</f>
        <v>9.7489674669817297E-2</v>
      </c>
      <c r="N56" s="99">
        <f t="shared" si="1"/>
        <v>-1069429.6100000001</v>
      </c>
    </row>
    <row r="57" spans="1:14" s="42" customFormat="1" ht="31.5" customHeight="1">
      <c r="A57" s="38"/>
      <c r="B57" s="38"/>
      <c r="C57" s="38"/>
      <c r="D57" s="39" t="s">
        <v>79</v>
      </c>
      <c r="E57" s="76" t="s">
        <v>80</v>
      </c>
      <c r="F57" s="76"/>
      <c r="G57" s="76"/>
      <c r="H57" s="76"/>
      <c r="I57" s="76"/>
      <c r="J57" s="77">
        <v>64950</v>
      </c>
      <c r="K57" s="77"/>
      <c r="L57" s="40">
        <v>76186.94</v>
      </c>
      <c r="M57" s="41">
        <f t="shared" si="4"/>
        <v>1.1730090839107006</v>
      </c>
      <c r="N57" s="99">
        <f t="shared" si="1"/>
        <v>11236.940000000002</v>
      </c>
    </row>
    <row r="58" spans="1:14" s="42" customFormat="1" ht="32.25" customHeight="1">
      <c r="A58" s="38"/>
      <c r="B58" s="38"/>
      <c r="C58" s="38"/>
      <c r="D58" s="39" t="s">
        <v>81</v>
      </c>
      <c r="E58" s="76" t="s">
        <v>82</v>
      </c>
      <c r="F58" s="76"/>
      <c r="G58" s="76"/>
      <c r="H58" s="76"/>
      <c r="I58" s="76"/>
      <c r="J58" s="77">
        <v>1120000</v>
      </c>
      <c r="K58" s="77"/>
      <c r="L58" s="40">
        <v>39333.449999999997</v>
      </c>
      <c r="M58" s="41">
        <f t="shared" si="4"/>
        <v>3.5119151785714287E-2</v>
      </c>
      <c r="N58" s="99">
        <f t="shared" si="1"/>
        <v>-1080666.55</v>
      </c>
    </row>
    <row r="59" spans="1:14" s="37" customFormat="1" ht="15.75">
      <c r="A59" s="34"/>
      <c r="B59" s="34"/>
      <c r="C59" s="34"/>
      <c r="D59" s="35" t="s">
        <v>83</v>
      </c>
      <c r="E59" s="78" t="s">
        <v>84</v>
      </c>
      <c r="F59" s="78"/>
      <c r="G59" s="78"/>
      <c r="H59" s="78"/>
      <c r="I59" s="78"/>
      <c r="J59" s="79">
        <v>5400</v>
      </c>
      <c r="K59" s="79"/>
      <c r="L59" s="31">
        <f>L60</f>
        <v>2760</v>
      </c>
      <c r="M59" s="41">
        <f t="shared" si="4"/>
        <v>0.51111111111111107</v>
      </c>
      <c r="N59" s="99">
        <f t="shared" si="1"/>
        <v>-2640</v>
      </c>
    </row>
    <row r="60" spans="1:14" s="17" customFormat="1" ht="15.75">
      <c r="A60" s="16"/>
      <c r="B60" s="16"/>
      <c r="C60" s="16"/>
      <c r="D60" s="9" t="s">
        <v>85</v>
      </c>
      <c r="E60" s="72" t="s">
        <v>60</v>
      </c>
      <c r="F60" s="72"/>
      <c r="G60" s="72"/>
      <c r="H60" s="72"/>
      <c r="I60" s="72"/>
      <c r="J60" s="73">
        <v>5400</v>
      </c>
      <c r="K60" s="73"/>
      <c r="L60" s="26">
        <f>L61</f>
        <v>2760</v>
      </c>
      <c r="M60" s="33">
        <f t="shared" si="4"/>
        <v>0.51111111111111107</v>
      </c>
      <c r="N60" s="99">
        <f t="shared" si="1"/>
        <v>-2640</v>
      </c>
    </row>
    <row r="61" spans="1:14" s="1" customFormat="1" ht="15.75">
      <c r="A61" s="2"/>
      <c r="B61" s="2"/>
      <c r="C61" s="2"/>
      <c r="D61" s="10" t="s">
        <v>86</v>
      </c>
      <c r="E61" s="74" t="s">
        <v>60</v>
      </c>
      <c r="F61" s="74"/>
      <c r="G61" s="74"/>
      <c r="H61" s="74"/>
      <c r="I61" s="74"/>
      <c r="J61" s="75">
        <v>5400</v>
      </c>
      <c r="K61" s="75"/>
      <c r="L61" s="25">
        <v>2760</v>
      </c>
      <c r="M61" s="33">
        <f t="shared" si="4"/>
        <v>0.51111111111111107</v>
      </c>
      <c r="N61" s="99">
        <f t="shared" si="1"/>
        <v>-2640</v>
      </c>
    </row>
    <row r="62" spans="1:14" s="17" customFormat="1" ht="15.75">
      <c r="A62" s="16"/>
      <c r="B62" s="16"/>
      <c r="C62" s="16"/>
      <c r="D62" s="9" t="s">
        <v>87</v>
      </c>
      <c r="E62" s="72" t="s">
        <v>88</v>
      </c>
      <c r="F62" s="72"/>
      <c r="G62" s="72"/>
      <c r="H62" s="72"/>
      <c r="I62" s="72"/>
      <c r="J62" s="73">
        <v>20920100</v>
      </c>
      <c r="K62" s="73"/>
      <c r="L62" s="26">
        <f>L63</f>
        <v>20920100</v>
      </c>
      <c r="M62" s="33">
        <f t="shared" si="4"/>
        <v>1</v>
      </c>
      <c r="N62" s="99">
        <f t="shared" si="1"/>
        <v>0</v>
      </c>
    </row>
    <row r="63" spans="1:14" s="17" customFormat="1" ht="15.75">
      <c r="A63" s="16"/>
      <c r="B63" s="16"/>
      <c r="C63" s="16"/>
      <c r="D63" s="9" t="s">
        <v>89</v>
      </c>
      <c r="E63" s="72" t="s">
        <v>90</v>
      </c>
      <c r="F63" s="72"/>
      <c r="G63" s="72"/>
      <c r="H63" s="72"/>
      <c r="I63" s="72"/>
      <c r="J63" s="73">
        <v>20920100</v>
      </c>
      <c r="K63" s="73"/>
      <c r="L63" s="26">
        <f>L64</f>
        <v>20920100</v>
      </c>
      <c r="M63" s="33">
        <f t="shared" si="4"/>
        <v>1</v>
      </c>
      <c r="N63" s="99">
        <f t="shared" si="1"/>
        <v>0</v>
      </c>
    </row>
    <row r="64" spans="1:14" s="17" customFormat="1" ht="15.75">
      <c r="A64" s="16"/>
      <c r="B64" s="16"/>
      <c r="C64" s="16"/>
      <c r="D64" s="9" t="s">
        <v>91</v>
      </c>
      <c r="E64" s="72" t="s">
        <v>92</v>
      </c>
      <c r="F64" s="72"/>
      <c r="G64" s="72"/>
      <c r="H64" s="72"/>
      <c r="I64" s="72"/>
      <c r="J64" s="73">
        <v>20920100</v>
      </c>
      <c r="K64" s="73"/>
      <c r="L64" s="26">
        <f>L65</f>
        <v>20920100</v>
      </c>
      <c r="M64" s="33">
        <f t="shared" si="4"/>
        <v>1</v>
      </c>
      <c r="N64" s="99">
        <f t="shared" si="1"/>
        <v>0</v>
      </c>
    </row>
    <row r="65" spans="1:14" s="1" customFormat="1" ht="15.75">
      <c r="A65" s="2"/>
      <c r="B65" s="2"/>
      <c r="C65" s="2"/>
      <c r="D65" s="15" t="s">
        <v>93</v>
      </c>
      <c r="E65" s="64" t="s">
        <v>94</v>
      </c>
      <c r="F65" s="65"/>
      <c r="G65" s="65"/>
      <c r="H65" s="65"/>
      <c r="I65" s="66"/>
      <c r="J65" s="62">
        <v>20920100</v>
      </c>
      <c r="K65" s="63"/>
      <c r="L65" s="27">
        <v>20920100</v>
      </c>
      <c r="M65" s="33">
        <f t="shared" si="4"/>
        <v>1</v>
      </c>
      <c r="N65" s="99">
        <f t="shared" si="1"/>
        <v>0</v>
      </c>
    </row>
    <row r="66" spans="1:14" s="30" customFormat="1" ht="18.75">
      <c r="A66" s="28"/>
      <c r="B66" s="28"/>
      <c r="C66" s="28"/>
      <c r="D66" s="67" t="s">
        <v>111</v>
      </c>
      <c r="E66" s="68"/>
      <c r="F66" s="68"/>
      <c r="G66" s="69"/>
      <c r="H66" s="69"/>
      <c r="I66" s="70"/>
      <c r="J66" s="71">
        <v>26632800</v>
      </c>
      <c r="K66" s="71"/>
      <c r="L66" s="29">
        <f>L6+L39</f>
        <v>30955248.010000005</v>
      </c>
      <c r="M66" s="33">
        <f t="shared" si="4"/>
        <v>1.1622979187317897</v>
      </c>
      <c r="N66" s="99">
        <f t="shared" si="1"/>
        <v>4322448.0100000054</v>
      </c>
    </row>
    <row r="67" spans="1:14" s="30" customFormat="1" ht="18.75">
      <c r="A67" s="28"/>
      <c r="B67" s="28"/>
      <c r="C67" s="28"/>
      <c r="D67" s="67" t="s">
        <v>95</v>
      </c>
      <c r="E67" s="68"/>
      <c r="F67" s="68"/>
      <c r="G67" s="69"/>
      <c r="H67" s="69"/>
      <c r="I67" s="70"/>
      <c r="J67" s="71">
        <v>47552900</v>
      </c>
      <c r="K67" s="71"/>
      <c r="L67" s="29">
        <f>L66+L62</f>
        <v>51875348.010000005</v>
      </c>
      <c r="M67" s="33">
        <f t="shared" si="4"/>
        <v>1.0908976741691885</v>
      </c>
      <c r="N67" s="99">
        <f t="shared" si="1"/>
        <v>4322448.0100000054</v>
      </c>
    </row>
    <row r="68" spans="1:14" s="1" customFormat="1" ht="15.75">
      <c r="A68" s="2"/>
      <c r="B68" s="2"/>
      <c r="C68" s="2"/>
      <c r="D68" s="11"/>
      <c r="E68" s="2"/>
      <c r="F68" s="2"/>
      <c r="G68" s="2"/>
      <c r="H68" s="2"/>
      <c r="I68" s="2"/>
      <c r="J68" s="2"/>
      <c r="K68" s="2"/>
      <c r="L68" s="20"/>
      <c r="M68" s="2"/>
    </row>
    <row r="69" spans="1:14" s="30" customFormat="1" ht="18.75">
      <c r="A69" s="28"/>
      <c r="B69" s="28"/>
      <c r="C69" s="28"/>
      <c r="D69" s="52" t="s">
        <v>112</v>
      </c>
      <c r="E69" s="52"/>
      <c r="F69" s="52"/>
      <c r="G69" s="52"/>
      <c r="H69" s="52"/>
      <c r="I69" s="52"/>
      <c r="J69" s="52" t="s">
        <v>96</v>
      </c>
      <c r="K69" s="52"/>
      <c r="L69" s="52"/>
      <c r="M69" s="52"/>
    </row>
  </sheetData>
  <mergeCells count="134">
    <mergeCell ref="D67:I67"/>
    <mergeCell ref="J67:K67"/>
    <mergeCell ref="D69:I69"/>
    <mergeCell ref="J69:M69"/>
    <mergeCell ref="E64:I64"/>
    <mergeCell ref="J64:K64"/>
    <mergeCell ref="E65:I65"/>
    <mergeCell ref="J65:K65"/>
    <mergeCell ref="D66:I66"/>
    <mergeCell ref="J66:K66"/>
    <mergeCell ref="E61:I61"/>
    <mergeCell ref="J61:K61"/>
    <mergeCell ref="E62:I62"/>
    <mergeCell ref="J62:K62"/>
    <mergeCell ref="E63:I63"/>
    <mergeCell ref="J63:K63"/>
    <mergeCell ref="E58:I58"/>
    <mergeCell ref="J58:K58"/>
    <mergeCell ref="E59:I59"/>
    <mergeCell ref="J59:K59"/>
    <mergeCell ref="E60:I60"/>
    <mergeCell ref="J60:K60"/>
    <mergeCell ref="M53:M54"/>
    <mergeCell ref="E55:I55"/>
    <mergeCell ref="J55:K55"/>
    <mergeCell ref="E56:I56"/>
    <mergeCell ref="J56:K56"/>
    <mergeCell ref="E57:I57"/>
    <mergeCell ref="J57:K57"/>
    <mergeCell ref="E52:I52"/>
    <mergeCell ref="J52:K52"/>
    <mergeCell ref="D53:D54"/>
    <mergeCell ref="E53:I54"/>
    <mergeCell ref="J53:K54"/>
    <mergeCell ref="L53:L54"/>
    <mergeCell ref="M47:M48"/>
    <mergeCell ref="E49:I49"/>
    <mergeCell ref="J49:K49"/>
    <mergeCell ref="E50:I50"/>
    <mergeCell ref="J50:K50"/>
    <mergeCell ref="E51:I51"/>
    <mergeCell ref="J51:K51"/>
    <mergeCell ref="E46:I46"/>
    <mergeCell ref="J46:K46"/>
    <mergeCell ref="D47:D48"/>
    <mergeCell ref="E47:I48"/>
    <mergeCell ref="J47:K48"/>
    <mergeCell ref="L47:L48"/>
    <mergeCell ref="M41:M42"/>
    <mergeCell ref="E43:I43"/>
    <mergeCell ref="J43:K43"/>
    <mergeCell ref="E44:I44"/>
    <mergeCell ref="J44:K44"/>
    <mergeCell ref="E45:I45"/>
    <mergeCell ref="J45:K45"/>
    <mergeCell ref="E40:I40"/>
    <mergeCell ref="J40:K40"/>
    <mergeCell ref="D41:D42"/>
    <mergeCell ref="E41:I42"/>
    <mergeCell ref="J41:K42"/>
    <mergeCell ref="L41:L42"/>
    <mergeCell ref="E37:I37"/>
    <mergeCell ref="J37:K37"/>
    <mergeCell ref="E38:I38"/>
    <mergeCell ref="J38:K38"/>
    <mergeCell ref="E39:I39"/>
    <mergeCell ref="J39:K39"/>
    <mergeCell ref="E33:I33"/>
    <mergeCell ref="E34:I34"/>
    <mergeCell ref="J34:K34"/>
    <mergeCell ref="E35:I35"/>
    <mergeCell ref="J35:K35"/>
    <mergeCell ref="E36:I36"/>
    <mergeCell ref="J36:K36"/>
    <mergeCell ref="E30:I30"/>
    <mergeCell ref="J30:K30"/>
    <mergeCell ref="E31:I31"/>
    <mergeCell ref="J31:K31"/>
    <mergeCell ref="E32:I32"/>
    <mergeCell ref="J32:K32"/>
    <mergeCell ref="E27:I27"/>
    <mergeCell ref="J27:K27"/>
    <mergeCell ref="E28:I28"/>
    <mergeCell ref="J28:K28"/>
    <mergeCell ref="E29:I29"/>
    <mergeCell ref="J29:K29"/>
    <mergeCell ref="E24:I24"/>
    <mergeCell ref="J24:K24"/>
    <mergeCell ref="E25:I25"/>
    <mergeCell ref="J25:K25"/>
    <mergeCell ref="E26:I26"/>
    <mergeCell ref="J26:K26"/>
    <mergeCell ref="E21:I21"/>
    <mergeCell ref="J21:K21"/>
    <mergeCell ref="E22:I22"/>
    <mergeCell ref="J22:K22"/>
    <mergeCell ref="E23:I23"/>
    <mergeCell ref="J23:K23"/>
    <mergeCell ref="E18:I18"/>
    <mergeCell ref="J18:K18"/>
    <mergeCell ref="E19:I19"/>
    <mergeCell ref="J19:K19"/>
    <mergeCell ref="E20:I20"/>
    <mergeCell ref="J20:K20"/>
    <mergeCell ref="E15:I15"/>
    <mergeCell ref="J15:K15"/>
    <mergeCell ref="E16:I16"/>
    <mergeCell ref="J16:K16"/>
    <mergeCell ref="E17:I17"/>
    <mergeCell ref="J17:K17"/>
    <mergeCell ref="E12:I12"/>
    <mergeCell ref="J12:K12"/>
    <mergeCell ref="E13:I13"/>
    <mergeCell ref="J13:K13"/>
    <mergeCell ref="E14:I14"/>
    <mergeCell ref="J14:K14"/>
    <mergeCell ref="E9:I9"/>
    <mergeCell ref="J9:K9"/>
    <mergeCell ref="E10:I10"/>
    <mergeCell ref="J10:K10"/>
    <mergeCell ref="E11:I11"/>
    <mergeCell ref="J11:K11"/>
    <mergeCell ref="E6:I6"/>
    <mergeCell ref="J6:K6"/>
    <mergeCell ref="E7:I7"/>
    <mergeCell ref="J7:K7"/>
    <mergeCell ref="E8:I8"/>
    <mergeCell ref="J8:K8"/>
    <mergeCell ref="A1:M1"/>
    <mergeCell ref="A2:M2"/>
    <mergeCell ref="E4:I4"/>
    <mergeCell ref="J4:K4"/>
    <mergeCell ref="E5:I5"/>
    <mergeCell ref="J5:K5"/>
  </mergeCells>
  <pageMargins left="0.25138888888888888" right="0.25" top="0.39375000000000004" bottom="0.39375000000000004" header="0.3" footer="0.3"/>
  <pageSetup paperSize="9" scale="65" fitToHeight="1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Лист1 (2)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Таня</dc:creator>
  <cp:lastModifiedBy>Таня</cp:lastModifiedBy>
  <cp:lastPrinted>2017-08-19T11:37:52Z</cp:lastPrinted>
  <dcterms:created xsi:type="dcterms:W3CDTF">2017-07-18T10:38:38Z</dcterms:created>
  <dcterms:modified xsi:type="dcterms:W3CDTF">2017-08-19T12:47:50Z</dcterms:modified>
</cp:coreProperties>
</file>