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тариф 2026 кінцева\на сайт\"/>
    </mc:Choice>
  </mc:AlternateContent>
  <xr:revisionPtr revIDLastSave="0" documentId="13_ncr:1_{BE9AFFC4-8728-4A62-99C9-9029EAD28DB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д2.3(17)" sheetId="2" r:id="rId1"/>
  </sheets>
  <definedNames>
    <definedName name="_xlnm.Print_Area" localSheetId="0">'д2.3(17)'!$A$1:$I$68</definedName>
  </definedNames>
  <calcPr calcId="191029"/>
</workbook>
</file>

<file path=xl/calcChain.xml><?xml version="1.0" encoding="utf-8"?>
<calcChain xmlns="http://schemas.openxmlformats.org/spreadsheetml/2006/main">
  <c r="I37" i="2" l="1"/>
  <c r="I40" i="2"/>
  <c r="E35" i="2"/>
  <c r="E34" i="2"/>
  <c r="E33" i="2"/>
  <c r="E32" i="2"/>
  <c r="E28" i="2"/>
  <c r="E26" i="2"/>
  <c r="E25" i="2"/>
  <c r="E24" i="2"/>
  <c r="E23" i="2"/>
  <c r="E22" i="2"/>
  <c r="E21" i="2"/>
  <c r="E20" i="2"/>
  <c r="D19" i="2"/>
  <c r="E19" i="2" s="1"/>
  <c r="D18" i="2"/>
  <c r="E18" i="2" s="1"/>
  <c r="E17" i="2"/>
  <c r="E16" i="2"/>
  <c r="E15" i="2"/>
  <c r="E14" i="2"/>
  <c r="E13" i="2"/>
  <c r="D12" i="2"/>
  <c r="E12" i="2" s="1"/>
  <c r="D11" i="2"/>
  <c r="D27" i="2" l="1"/>
  <c r="E11" i="2"/>
  <c r="D36" i="2" l="1"/>
  <c r="E27" i="2"/>
  <c r="E36" i="2" l="1"/>
  <c r="D31" i="2"/>
  <c r="E31" i="2" l="1"/>
  <c r="D29" i="2"/>
  <c r="D30" i="2" l="1"/>
  <c r="E30" i="2" s="1"/>
  <c r="E29" i="2"/>
  <c r="D37" i="2"/>
  <c r="E37" i="2" s="1"/>
  <c r="E40" i="2" s="1"/>
  <c r="E41" i="2" l="1"/>
  <c r="E42" i="2" s="1"/>
  <c r="I35" i="2" l="1"/>
  <c r="I34" i="2"/>
  <c r="I33" i="2"/>
  <c r="I32" i="2"/>
  <c r="I28" i="2"/>
  <c r="H19" i="2" l="1"/>
  <c r="H18" i="2"/>
  <c r="H12" i="2" l="1"/>
  <c r="H11" i="2" s="1"/>
  <c r="H27" i="2" s="1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27" i="2" l="1"/>
  <c r="H36" i="2"/>
  <c r="I36" i="2" l="1"/>
  <c r="H31" i="2"/>
  <c r="I31" i="2" l="1"/>
  <c r="H29" i="2"/>
  <c r="H30" i="2" l="1"/>
  <c r="I30" i="2" s="1"/>
  <c r="I29" i="2"/>
  <c r="H37" i="2"/>
  <c r="I41" i="2" l="1"/>
</calcChain>
</file>

<file path=xl/sharedStrings.xml><?xml version="1.0" encoding="utf-8"?>
<sst xmlns="http://schemas.openxmlformats.org/spreadsheetml/2006/main" count="89" uniqueCount="82">
  <si>
    <t>Показник</t>
  </si>
  <si>
    <t>Код рядка</t>
  </si>
  <si>
    <t>А</t>
  </si>
  <si>
    <t>Б</t>
  </si>
  <si>
    <t>В</t>
  </si>
  <si>
    <t>Виробнича собівартість, усього, зокрема:</t>
  </si>
  <si>
    <t>прямі матеріальні витрати, зокрема:</t>
  </si>
  <si>
    <t>покупна вода</t>
  </si>
  <si>
    <t>покупна вода у природному стані</t>
  </si>
  <si>
    <t>електроенергія</t>
  </si>
  <si>
    <t>інші прямі матеріальні витрати</t>
  </si>
  <si>
    <t>прямі витрати на оплату праці</t>
  </si>
  <si>
    <t>інші прямі витрати, зокрема:</t>
  </si>
  <si>
    <t>амортизація основних виробничих засобів та нематеріальних активів, безпосередньо пов’язаних із наданням послуги</t>
  </si>
  <si>
    <t>загальновиробничі витрати</t>
  </si>
  <si>
    <t>Адміністративні витрати</t>
  </si>
  <si>
    <t>Витрати на збут</t>
  </si>
  <si>
    <t>Інші операційні витрати</t>
  </si>
  <si>
    <t>Фінансові витрати</t>
  </si>
  <si>
    <t>Усього витрат повної собівартості</t>
  </si>
  <si>
    <t>Витрати на відшкодування втрат</t>
  </si>
  <si>
    <t xml:space="preserve">Планований прибуток </t>
  </si>
  <si>
    <t>податок на прибуток</t>
  </si>
  <si>
    <t>чистий прибуток, зокрема:</t>
  </si>
  <si>
    <t>дивіденди</t>
  </si>
  <si>
    <t>резервний фонд (капітал)</t>
  </si>
  <si>
    <t>інше використання прибутку</t>
  </si>
  <si>
    <t>Вартість водопостачання для споживачів за відповідними тарифами</t>
  </si>
  <si>
    <t>1.1</t>
  </si>
  <si>
    <t>1.1.1</t>
  </si>
  <si>
    <t>1.1.2</t>
  </si>
  <si>
    <t>1.1.3</t>
  </si>
  <si>
    <t>1.2</t>
  </si>
  <si>
    <t>1.3</t>
  </si>
  <si>
    <t>1.3.1</t>
  </si>
  <si>
    <t>1.3.2</t>
  </si>
  <si>
    <t>1.3.3</t>
  </si>
  <si>
    <t>1.4</t>
  </si>
  <si>
    <t>8.1</t>
  </si>
  <si>
    <t>інші виробничі інвестиції</t>
  </si>
  <si>
    <t>Обсяг виробництва питної води з урахуванням частини втрат та витрат води, тис. куб. м</t>
  </si>
  <si>
    <t>Обсяг реалізації, тис. куб. м</t>
  </si>
  <si>
    <t>(підпис)</t>
  </si>
  <si>
    <t>усього,тис. грн</t>
  </si>
  <si>
    <t xml:space="preserve">грн/куб.м </t>
  </si>
  <si>
    <t>єдиний внесокна загальнообов’язкове державне соціальне страхування працівників</t>
  </si>
  <si>
    <t>8.1.1</t>
  </si>
  <si>
    <t>8.1.2</t>
  </si>
  <si>
    <t>8.1.3</t>
  </si>
  <si>
    <t>8.1.4</t>
  </si>
  <si>
    <t>8.1.5</t>
  </si>
  <si>
    <t>8.1.6</t>
  </si>
  <si>
    <t>виробничі інвестиції на розвиток виробництва питної води (виробничі інвестиції)</t>
  </si>
  <si>
    <t xml:space="preserve">(без податку на додану вартість) </t>
  </si>
  <si>
    <t>до рішення виконавчого комітету</t>
  </si>
  <si>
    <t>за винятком, коли дінні комірки є накопичувальними даними наступних/попередніх комірок.</t>
  </si>
  <si>
    <t>*) данні, наведені у всіх числових комірках мають бути підтверджені окремими розрахунками у довільній формі, виконаними у форматі Microsoft Excel,</t>
  </si>
  <si>
    <t>Боярської міської ради</t>
  </si>
  <si>
    <r>
      <t xml:space="preserve">№ </t>
    </r>
    <r>
      <rPr>
        <b/>
        <sz val="10"/>
        <color theme="1"/>
        <rFont val="Times New Roman"/>
        <family val="1"/>
        <charset val="204"/>
      </rPr>
      <t>з/п</t>
    </r>
  </si>
  <si>
    <t>Ганна САЛАМАТІНА</t>
  </si>
  <si>
    <t>від 08.07.2025 № 2/5</t>
  </si>
  <si>
    <t>Директор КП "Боярка-Водоканал"</t>
  </si>
  <si>
    <t>Андрій МИХЕЄНКО</t>
  </si>
  <si>
    <t>Керуючий справами виконавчого комітету</t>
  </si>
  <si>
    <t>Виконавець</t>
  </si>
  <si>
    <t>тел. 0674631365</t>
  </si>
  <si>
    <t>Головний економіст Олена КАЛІНІНА</t>
  </si>
  <si>
    <t>інші прямі витрати (матеріали на ППР, ремонт механізмів, насосного обладнання)</t>
  </si>
  <si>
    <t>(посада)</t>
  </si>
  <si>
    <t>(Власне ім"я, ПРІЗВИЩЕ)</t>
  </si>
  <si>
    <t>Додаток 2.3(17)</t>
  </si>
  <si>
    <t xml:space="preserve">Розрахунок тарифів на послугу з централізованого водопостачання  КП "Боярка-Водоканал" на плановий період 2026 року.
</t>
  </si>
  <si>
    <t xml:space="preserve">Розрахунок тарифу на послуги з централізованого водопостачання </t>
  </si>
  <si>
    <t>Розрахунок тарифу для суб"єктів господарюваня у сфері централізованого водопостачання</t>
  </si>
  <si>
    <t>Розрахунок тарифу для споживачів, які не є суб"єктами господарювання у сфері централізованого водопостачання</t>
  </si>
  <si>
    <t>1.1.4.</t>
  </si>
  <si>
    <t>12</t>
  </si>
  <si>
    <t>13</t>
  </si>
  <si>
    <t>14</t>
  </si>
  <si>
    <t>Тариф ,без ПДВ</t>
  </si>
  <si>
    <t>ПДВ</t>
  </si>
  <si>
    <t>Тариф, з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</si>
</sst>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0" xfId="0" applyNumberFormat="1" applyFont="1"/>
    <xf numFmtId="0" fontId="2" fillId="0" borderId="3" xfId="0" applyFont="1" applyBorder="1"/>
    <xf numFmtId="0" fontId="2" fillId="0" borderId="0" xfId="0" applyFont="1" applyAlignment="1">
      <alignment horizont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12" fillId="0" borderId="0" xfId="0" applyFont="1"/>
    <xf numFmtId="0" fontId="13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5" fillId="0" borderId="0" xfId="0" applyFont="1"/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2" fontId="10" fillId="2" borderId="5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2" fontId="9" fillId="2" borderId="5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top" wrapText="1"/>
    </xf>
    <xf numFmtId="2" fontId="14" fillId="2" borderId="5" xfId="0" applyNumberFormat="1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0" xfId="0" applyFont="1" applyAlignment="1">
      <alignment horizontal="center"/>
    </xf>
    <xf numFmtId="0" fontId="10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top" wrapText="1"/>
    </xf>
    <xf numFmtId="0" fontId="5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right"/>
    </xf>
    <xf numFmtId="0" fontId="5" fillId="0" borderId="2" xfId="0" applyFont="1" applyBorder="1" applyAlignment="1">
      <alignment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3"/>
  <sheetViews>
    <sheetView tabSelected="1" view="pageBreakPreview" zoomScaleNormal="100" zoomScaleSheetLayoutView="100" workbookViewId="0">
      <selection activeCell="I47" sqref="I47"/>
    </sheetView>
  </sheetViews>
  <sheetFormatPr defaultRowHeight="12.75" x14ac:dyDescent="0.2"/>
  <cols>
    <col min="1" max="1" width="9.140625" style="10"/>
    <col min="2" max="2" width="39.85546875" style="7" customWidth="1"/>
    <col min="3" max="3" width="9.140625" style="7"/>
    <col min="4" max="4" width="12.140625" style="7" customWidth="1"/>
    <col min="5" max="5" width="11.28515625" style="7" customWidth="1"/>
    <col min="6" max="7" width="9.140625" style="7"/>
    <col min="8" max="8" width="10.85546875" style="7" customWidth="1"/>
    <col min="9" max="9" width="10.5703125" style="7" customWidth="1"/>
    <col min="10" max="16384" width="9.140625" style="7"/>
  </cols>
  <sheetData>
    <row r="1" spans="1:12" x14ac:dyDescent="0.2">
      <c r="I1" s="9" t="s">
        <v>70</v>
      </c>
      <c r="J1" s="9"/>
      <c r="K1" s="9"/>
      <c r="L1" s="9"/>
    </row>
    <row r="2" spans="1:12" x14ac:dyDescent="0.2">
      <c r="I2" s="9" t="s">
        <v>54</v>
      </c>
      <c r="J2" s="9"/>
      <c r="K2" s="9"/>
      <c r="L2" s="9"/>
    </row>
    <row r="3" spans="1:12" x14ac:dyDescent="0.2">
      <c r="I3" s="9" t="s">
        <v>57</v>
      </c>
      <c r="J3" s="9"/>
      <c r="K3" s="9"/>
      <c r="L3" s="9"/>
    </row>
    <row r="4" spans="1:12" x14ac:dyDescent="0.2">
      <c r="I4" s="9" t="s">
        <v>60</v>
      </c>
      <c r="J4" s="9"/>
      <c r="K4" s="9"/>
      <c r="L4" s="9"/>
    </row>
    <row r="6" spans="1:12" ht="48" customHeight="1" x14ac:dyDescent="0.2">
      <c r="A6" s="42" t="s">
        <v>71</v>
      </c>
      <c r="B6" s="43"/>
      <c r="C6" s="43"/>
      <c r="D6" s="43"/>
      <c r="E6" s="43"/>
      <c r="F6" s="43"/>
      <c r="G6" s="43"/>
      <c r="H6" s="43"/>
      <c r="I6" s="43"/>
      <c r="J6" s="1"/>
    </row>
    <row r="7" spans="1:12" ht="13.5" thickBot="1" x14ac:dyDescent="0.25">
      <c r="E7" s="11"/>
      <c r="F7" s="48" t="s">
        <v>53</v>
      </c>
      <c r="G7" s="48"/>
      <c r="H7" s="48"/>
      <c r="I7" s="48"/>
    </row>
    <row r="8" spans="1:12" ht="169.5" customHeight="1" thickBot="1" x14ac:dyDescent="0.25">
      <c r="A8" s="46" t="s">
        <v>58</v>
      </c>
      <c r="B8" s="44" t="s">
        <v>0</v>
      </c>
      <c r="C8" s="44" t="s">
        <v>1</v>
      </c>
      <c r="D8" s="44" t="s">
        <v>72</v>
      </c>
      <c r="E8" s="44"/>
      <c r="F8" s="44" t="s">
        <v>73</v>
      </c>
      <c r="G8" s="44"/>
      <c r="H8" s="44" t="s">
        <v>74</v>
      </c>
      <c r="I8" s="45"/>
    </row>
    <row r="9" spans="1:12" ht="32.25" thickBot="1" x14ac:dyDescent="0.25">
      <c r="A9" s="47"/>
      <c r="B9" s="45"/>
      <c r="C9" s="45"/>
      <c r="D9" s="8" t="s">
        <v>43</v>
      </c>
      <c r="E9" s="8" t="s">
        <v>44</v>
      </c>
      <c r="F9" s="8" t="s">
        <v>43</v>
      </c>
      <c r="G9" s="8" t="s">
        <v>44</v>
      </c>
      <c r="H9" s="8" t="s">
        <v>43</v>
      </c>
      <c r="I9" s="8" t="s">
        <v>44</v>
      </c>
    </row>
    <row r="10" spans="1:12" ht="16.5" thickBot="1" x14ac:dyDescent="0.3">
      <c r="A10" s="2" t="s">
        <v>2</v>
      </c>
      <c r="B10" s="3" t="s">
        <v>3</v>
      </c>
      <c r="C10" s="3" t="s">
        <v>4</v>
      </c>
      <c r="D10" s="3">
        <v>1</v>
      </c>
      <c r="E10" s="3">
        <v>2</v>
      </c>
      <c r="F10" s="3">
        <v>3</v>
      </c>
      <c r="G10" s="3">
        <v>4</v>
      </c>
      <c r="H10" s="3">
        <v>5</v>
      </c>
      <c r="I10" s="3">
        <v>6</v>
      </c>
    </row>
    <row r="11" spans="1:12" ht="32.25" thickBot="1" x14ac:dyDescent="0.25">
      <c r="A11" s="26">
        <v>1</v>
      </c>
      <c r="B11" s="25" t="s">
        <v>5</v>
      </c>
      <c r="C11" s="27">
        <v>1</v>
      </c>
      <c r="D11" s="28">
        <f>D12+D17+D18+D22</f>
        <v>62211.597800000003</v>
      </c>
      <c r="E11" s="14">
        <f>D11/D39</f>
        <v>46.931959685267472</v>
      </c>
      <c r="F11" s="27"/>
      <c r="G11" s="27"/>
      <c r="H11" s="28">
        <f>H12+H17+H18+H22</f>
        <v>62211.597800000003</v>
      </c>
      <c r="I11" s="14">
        <f>H11/H39</f>
        <v>46.931959685267472</v>
      </c>
    </row>
    <row r="12" spans="1:12" ht="20.25" customHeight="1" thickBot="1" x14ac:dyDescent="0.25">
      <c r="A12" s="4" t="s">
        <v>28</v>
      </c>
      <c r="B12" s="29" t="s">
        <v>6</v>
      </c>
      <c r="C12" s="6">
        <v>2</v>
      </c>
      <c r="D12" s="32">
        <f>D13+D14+D15+D16</f>
        <v>22973.480000000003</v>
      </c>
      <c r="E12" s="13">
        <f>D12/D39</f>
        <v>17.331019863153212</v>
      </c>
      <c r="F12" s="6"/>
      <c r="G12" s="6"/>
      <c r="H12" s="32">
        <f>H13+H14+H15+H16</f>
        <v>22973.480000000003</v>
      </c>
      <c r="I12" s="13">
        <f>H12/H39</f>
        <v>17.331019863153212</v>
      </c>
    </row>
    <row r="13" spans="1:12" ht="16.5" thickBot="1" x14ac:dyDescent="0.25">
      <c r="A13" s="4" t="s">
        <v>29</v>
      </c>
      <c r="B13" s="5" t="s">
        <v>7</v>
      </c>
      <c r="C13" s="6">
        <v>3</v>
      </c>
      <c r="D13" s="30">
        <v>0</v>
      </c>
      <c r="E13" s="13">
        <f>D13/D39</f>
        <v>0</v>
      </c>
      <c r="F13" s="6"/>
      <c r="G13" s="6"/>
      <c r="H13" s="30">
        <v>0</v>
      </c>
      <c r="I13" s="13">
        <f>H13/H39</f>
        <v>0</v>
      </c>
    </row>
    <row r="14" spans="1:12" ht="15.75" customHeight="1" thickBot="1" x14ac:dyDescent="0.25">
      <c r="A14" s="4" t="s">
        <v>30</v>
      </c>
      <c r="B14" s="5" t="s">
        <v>8</v>
      </c>
      <c r="C14" s="6">
        <v>4</v>
      </c>
      <c r="D14" s="30">
        <v>0</v>
      </c>
      <c r="E14" s="13">
        <f>D14/D39</f>
        <v>0</v>
      </c>
      <c r="F14" s="6"/>
      <c r="G14" s="6"/>
      <c r="H14" s="30">
        <v>0</v>
      </c>
      <c r="I14" s="13">
        <f>H14/H39</f>
        <v>0</v>
      </c>
    </row>
    <row r="15" spans="1:12" ht="16.5" thickBot="1" x14ac:dyDescent="0.25">
      <c r="A15" s="4" t="s">
        <v>31</v>
      </c>
      <c r="B15" s="5" t="s">
        <v>9</v>
      </c>
      <c r="C15" s="6">
        <v>5</v>
      </c>
      <c r="D15" s="30">
        <v>21821.31</v>
      </c>
      <c r="E15" s="13">
        <f>D15/D39</f>
        <v>16.461831513990209</v>
      </c>
      <c r="F15" s="6"/>
      <c r="G15" s="6"/>
      <c r="H15" s="30">
        <v>21821.31</v>
      </c>
      <c r="I15" s="13">
        <f>H15/H39</f>
        <v>16.461831513990209</v>
      </c>
    </row>
    <row r="16" spans="1:12" ht="18" customHeight="1" thickBot="1" x14ac:dyDescent="0.25">
      <c r="A16" s="4" t="s">
        <v>75</v>
      </c>
      <c r="B16" s="5" t="s">
        <v>10</v>
      </c>
      <c r="C16" s="6">
        <v>6</v>
      </c>
      <c r="D16" s="6">
        <v>1152.17</v>
      </c>
      <c r="E16" s="13">
        <f>D16/D39</f>
        <v>0.86918834916300169</v>
      </c>
      <c r="F16" s="6"/>
      <c r="G16" s="6"/>
      <c r="H16" s="6">
        <v>1152.17</v>
      </c>
      <c r="I16" s="13">
        <f>H16/H39</f>
        <v>0.86918834916300169</v>
      </c>
    </row>
    <row r="17" spans="1:9" ht="16.5" customHeight="1" thickBot="1" x14ac:dyDescent="0.25">
      <c r="A17" s="4" t="s">
        <v>32</v>
      </c>
      <c r="B17" s="29" t="s">
        <v>11</v>
      </c>
      <c r="C17" s="6">
        <v>7</v>
      </c>
      <c r="D17" s="6">
        <v>16175.49</v>
      </c>
      <c r="E17" s="13">
        <f>D17/D39</f>
        <v>12.202667531703343</v>
      </c>
      <c r="F17" s="6"/>
      <c r="G17" s="6"/>
      <c r="H17" s="6">
        <v>16175.49</v>
      </c>
      <c r="I17" s="13">
        <f>H17/H39</f>
        <v>12.202667531703343</v>
      </c>
    </row>
    <row r="18" spans="1:9" ht="19.5" customHeight="1" thickBot="1" x14ac:dyDescent="0.25">
      <c r="A18" s="4" t="s">
        <v>33</v>
      </c>
      <c r="B18" s="29" t="s">
        <v>12</v>
      </c>
      <c r="C18" s="6">
        <v>8</v>
      </c>
      <c r="D18" s="32">
        <f>D19+D20+D21</f>
        <v>6893.157799999999</v>
      </c>
      <c r="E18" s="13">
        <f>D18/D39</f>
        <v>5.2001462012568176</v>
      </c>
      <c r="F18" s="6"/>
      <c r="G18" s="6"/>
      <c r="H18" s="32">
        <f>H19+H20+H21</f>
        <v>6893.157799999999</v>
      </c>
      <c r="I18" s="13">
        <f>H18/H39</f>
        <v>5.2001462012568176</v>
      </c>
    </row>
    <row r="19" spans="1:9" ht="51.75" customHeight="1" thickBot="1" x14ac:dyDescent="0.25">
      <c r="A19" s="4" t="s">
        <v>34</v>
      </c>
      <c r="B19" s="5" t="s">
        <v>45</v>
      </c>
      <c r="C19" s="6">
        <v>9</v>
      </c>
      <c r="D19" s="13">
        <f>D17*22%</f>
        <v>3558.6077999999998</v>
      </c>
      <c r="E19" s="13">
        <f>D19/D39</f>
        <v>2.6845868569747355</v>
      </c>
      <c r="F19" s="6"/>
      <c r="G19" s="6"/>
      <c r="H19" s="13">
        <f>H17*22%</f>
        <v>3558.6077999999998</v>
      </c>
      <c r="I19" s="13">
        <f>H19/H39</f>
        <v>2.6845868569747355</v>
      </c>
    </row>
    <row r="20" spans="1:9" ht="62.25" customHeight="1" thickBot="1" x14ac:dyDescent="0.25">
      <c r="A20" s="4" t="s">
        <v>35</v>
      </c>
      <c r="B20" s="5" t="s">
        <v>13</v>
      </c>
      <c r="C20" s="6">
        <v>10</v>
      </c>
      <c r="D20" s="6">
        <v>1765.48</v>
      </c>
      <c r="E20" s="13">
        <f>D20/D39</f>
        <v>1.3318647826972549</v>
      </c>
      <c r="F20" s="6"/>
      <c r="G20" s="6"/>
      <c r="H20" s="6">
        <v>1765.48</v>
      </c>
      <c r="I20" s="13">
        <f>H20/H39</f>
        <v>1.3318647826972549</v>
      </c>
    </row>
    <row r="21" spans="1:9" ht="48" thickBot="1" x14ac:dyDescent="0.25">
      <c r="A21" s="4" t="s">
        <v>36</v>
      </c>
      <c r="B21" s="5" t="s">
        <v>67</v>
      </c>
      <c r="C21" s="6">
        <v>11</v>
      </c>
      <c r="D21" s="30">
        <v>1569.07</v>
      </c>
      <c r="E21" s="13">
        <f>D21/D39</f>
        <v>1.1836945615848278</v>
      </c>
      <c r="F21" s="6"/>
      <c r="G21" s="6"/>
      <c r="H21" s="30">
        <v>1569.07</v>
      </c>
      <c r="I21" s="13">
        <f>H21/H39</f>
        <v>1.1836945615848278</v>
      </c>
    </row>
    <row r="22" spans="1:9" ht="16.5" thickBot="1" x14ac:dyDescent="0.25">
      <c r="A22" s="4" t="s">
        <v>37</v>
      </c>
      <c r="B22" s="29" t="s">
        <v>14</v>
      </c>
      <c r="C22" s="6">
        <v>12</v>
      </c>
      <c r="D22" s="6">
        <v>16169.47</v>
      </c>
      <c r="E22" s="13">
        <f>D22/D39</f>
        <v>12.198126089154099</v>
      </c>
      <c r="F22" s="6"/>
      <c r="G22" s="6"/>
      <c r="H22" s="6">
        <v>16169.47</v>
      </c>
      <c r="I22" s="13">
        <f>H22/H39</f>
        <v>12.198126089154099</v>
      </c>
    </row>
    <row r="23" spans="1:9" ht="16.5" thickBot="1" x14ac:dyDescent="0.25">
      <c r="A23" s="26">
        <v>2</v>
      </c>
      <c r="B23" s="25" t="s">
        <v>15</v>
      </c>
      <c r="C23" s="27">
        <v>13</v>
      </c>
      <c r="D23" s="27">
        <v>5726.65</v>
      </c>
      <c r="E23" s="14">
        <f>D23/D39</f>
        <v>4.3201415240236276</v>
      </c>
      <c r="F23" s="27"/>
      <c r="G23" s="27"/>
      <c r="H23" s="27">
        <v>5726.65</v>
      </c>
      <c r="I23" s="14">
        <f>H23/H39</f>
        <v>4.3201415240236276</v>
      </c>
    </row>
    <row r="24" spans="1:9" ht="16.5" thickBot="1" x14ac:dyDescent="0.25">
      <c r="A24" s="26">
        <v>3</v>
      </c>
      <c r="B24" s="25" t="s">
        <v>16</v>
      </c>
      <c r="C24" s="27">
        <v>14</v>
      </c>
      <c r="D24" s="33">
        <v>0</v>
      </c>
      <c r="E24" s="14">
        <f>D24/D39</f>
        <v>0</v>
      </c>
      <c r="F24" s="27"/>
      <c r="G24" s="27"/>
      <c r="H24" s="33">
        <v>0</v>
      </c>
      <c r="I24" s="14">
        <f>H24/H39</f>
        <v>0</v>
      </c>
    </row>
    <row r="25" spans="1:9" ht="16.5" thickBot="1" x14ac:dyDescent="0.25">
      <c r="A25" s="26">
        <v>4</v>
      </c>
      <c r="B25" s="25" t="s">
        <v>17</v>
      </c>
      <c r="C25" s="27">
        <v>15</v>
      </c>
      <c r="D25" s="33">
        <v>0</v>
      </c>
      <c r="E25" s="14">
        <f>D25/D39</f>
        <v>0</v>
      </c>
      <c r="F25" s="27"/>
      <c r="G25" s="27"/>
      <c r="H25" s="33">
        <v>0</v>
      </c>
      <c r="I25" s="14">
        <f>H25/H39</f>
        <v>0</v>
      </c>
    </row>
    <row r="26" spans="1:9" ht="16.5" thickBot="1" x14ac:dyDescent="0.25">
      <c r="A26" s="26">
        <v>5</v>
      </c>
      <c r="B26" s="25" t="s">
        <v>18</v>
      </c>
      <c r="C26" s="27">
        <v>16</v>
      </c>
      <c r="D26" s="33">
        <v>0</v>
      </c>
      <c r="E26" s="14">
        <f>D26/D39</f>
        <v>0</v>
      </c>
      <c r="F26" s="27"/>
      <c r="G26" s="27"/>
      <c r="H26" s="33">
        <v>0</v>
      </c>
      <c r="I26" s="14">
        <f>H26/H39</f>
        <v>0</v>
      </c>
    </row>
    <row r="27" spans="1:9" ht="16.5" thickBot="1" x14ac:dyDescent="0.25">
      <c r="A27" s="26">
        <v>6</v>
      </c>
      <c r="B27" s="25" t="s">
        <v>19</v>
      </c>
      <c r="C27" s="27">
        <v>17</v>
      </c>
      <c r="D27" s="28">
        <f>D11+D23+D24+D25</f>
        <v>67938.247799999997</v>
      </c>
      <c r="E27" s="14">
        <f>D27/D39</f>
        <v>51.252101209291098</v>
      </c>
      <c r="F27" s="27"/>
      <c r="G27" s="27"/>
      <c r="H27" s="28">
        <f>H11+H23+H24+H25</f>
        <v>67938.247799999997</v>
      </c>
      <c r="I27" s="14">
        <f>H27/H39</f>
        <v>51.252101209291098</v>
      </c>
    </row>
    <row r="28" spans="1:9" ht="16.5" thickBot="1" x14ac:dyDescent="0.25">
      <c r="A28" s="4">
        <v>7</v>
      </c>
      <c r="B28" s="5" t="s">
        <v>20</v>
      </c>
      <c r="C28" s="6">
        <v>18</v>
      </c>
      <c r="D28" s="30">
        <v>0</v>
      </c>
      <c r="E28" s="13">
        <f>D28/D39</f>
        <v>0</v>
      </c>
      <c r="F28" s="6"/>
      <c r="G28" s="6"/>
      <c r="H28" s="30">
        <v>0</v>
      </c>
      <c r="I28" s="13">
        <f>H28/H39</f>
        <v>0</v>
      </c>
    </row>
    <row r="29" spans="1:9" ht="16.5" thickBot="1" x14ac:dyDescent="0.25">
      <c r="A29" s="26">
        <v>8</v>
      </c>
      <c r="B29" s="25" t="s">
        <v>21</v>
      </c>
      <c r="C29" s="27">
        <v>19</v>
      </c>
      <c r="D29" s="34">
        <f>D31/0.82</f>
        <v>414.25760853658539</v>
      </c>
      <c r="E29" s="14">
        <f>D29/D39</f>
        <v>0.31251281225177502</v>
      </c>
      <c r="F29" s="27"/>
      <c r="G29" s="27"/>
      <c r="H29" s="34">
        <f>H31/0.82</f>
        <v>414.25760853658539</v>
      </c>
      <c r="I29" s="14">
        <f>H29/H39</f>
        <v>0.31251281225177502</v>
      </c>
    </row>
    <row r="30" spans="1:9" ht="16.5" thickBot="1" x14ac:dyDescent="0.25">
      <c r="A30" s="4" t="s">
        <v>38</v>
      </c>
      <c r="B30" s="5" t="s">
        <v>22</v>
      </c>
      <c r="C30" s="6">
        <v>20</v>
      </c>
      <c r="D30" s="32">
        <f>D29*18%</f>
        <v>74.56636953658537</v>
      </c>
      <c r="E30" s="13">
        <f>D30/D39</f>
        <v>5.6252306205319499E-2</v>
      </c>
      <c r="F30" s="6"/>
      <c r="G30" s="6"/>
      <c r="H30" s="32">
        <f>H29*18%</f>
        <v>74.56636953658537</v>
      </c>
      <c r="I30" s="13">
        <f>H30/H39</f>
        <v>5.6252306205319499E-2</v>
      </c>
    </row>
    <row r="31" spans="1:9" ht="16.5" thickBot="1" x14ac:dyDescent="0.25">
      <c r="A31" s="4" t="s">
        <v>46</v>
      </c>
      <c r="B31" s="5" t="s">
        <v>23</v>
      </c>
      <c r="C31" s="6">
        <v>21</v>
      </c>
      <c r="D31" s="32">
        <f>D32+D33+D34+D35+D36</f>
        <v>339.691239</v>
      </c>
      <c r="E31" s="13">
        <f>D31/D39</f>
        <v>0.25626050604645551</v>
      </c>
      <c r="F31" s="6"/>
      <c r="G31" s="6"/>
      <c r="H31" s="32">
        <f>H32+H33+H34+H35+H36</f>
        <v>339.691239</v>
      </c>
      <c r="I31" s="13">
        <f>H31/H39</f>
        <v>0.25626050604645551</v>
      </c>
    </row>
    <row r="32" spans="1:9" ht="16.5" thickBot="1" x14ac:dyDescent="0.25">
      <c r="A32" s="4" t="s">
        <v>47</v>
      </c>
      <c r="B32" s="5" t="s">
        <v>24</v>
      </c>
      <c r="C32" s="6">
        <v>22</v>
      </c>
      <c r="D32" s="30">
        <v>0</v>
      </c>
      <c r="E32" s="13">
        <f>D32/D39</f>
        <v>0</v>
      </c>
      <c r="F32" s="6"/>
      <c r="G32" s="6"/>
      <c r="H32" s="30">
        <v>0</v>
      </c>
      <c r="I32" s="13">
        <f>H32/H39</f>
        <v>0</v>
      </c>
    </row>
    <row r="33" spans="1:9" ht="16.5" thickBot="1" x14ac:dyDescent="0.25">
      <c r="A33" s="4" t="s">
        <v>48</v>
      </c>
      <c r="B33" s="5" t="s">
        <v>25</v>
      </c>
      <c r="C33" s="6">
        <v>23</v>
      </c>
      <c r="D33" s="30">
        <v>0</v>
      </c>
      <c r="E33" s="13">
        <f>D33/D39</f>
        <v>0</v>
      </c>
      <c r="F33" s="6"/>
      <c r="G33" s="6"/>
      <c r="H33" s="30">
        <v>0</v>
      </c>
      <c r="I33" s="13">
        <f>H33/H39</f>
        <v>0</v>
      </c>
    </row>
    <row r="34" spans="1:9" ht="48" thickBot="1" x14ac:dyDescent="0.25">
      <c r="A34" s="4" t="s">
        <v>49</v>
      </c>
      <c r="B34" s="5" t="s">
        <v>52</v>
      </c>
      <c r="C34" s="6">
        <v>24</v>
      </c>
      <c r="D34" s="30">
        <v>0</v>
      </c>
      <c r="E34" s="13">
        <f>D34/D39</f>
        <v>0</v>
      </c>
      <c r="F34" s="6"/>
      <c r="G34" s="6"/>
      <c r="H34" s="30">
        <v>0</v>
      </c>
      <c r="I34" s="13">
        <f>H34/H39</f>
        <v>0</v>
      </c>
    </row>
    <row r="35" spans="1:9" ht="16.5" thickBot="1" x14ac:dyDescent="0.25">
      <c r="A35" s="4" t="s">
        <v>50</v>
      </c>
      <c r="B35" s="5" t="s">
        <v>39</v>
      </c>
      <c r="C35" s="6">
        <v>25</v>
      </c>
      <c r="D35" s="30">
        <v>0</v>
      </c>
      <c r="E35" s="13">
        <f>D35/D39</f>
        <v>0</v>
      </c>
      <c r="F35" s="6"/>
      <c r="G35" s="6"/>
      <c r="H35" s="30">
        <v>0</v>
      </c>
      <c r="I35" s="13">
        <f>H35/H39</f>
        <v>0</v>
      </c>
    </row>
    <row r="36" spans="1:9" ht="16.5" thickBot="1" x14ac:dyDescent="0.25">
      <c r="A36" s="4" t="s">
        <v>51</v>
      </c>
      <c r="B36" s="5" t="s">
        <v>26</v>
      </c>
      <c r="C36" s="6">
        <v>26</v>
      </c>
      <c r="D36" s="32">
        <f>D27*0.5%</f>
        <v>339.691239</v>
      </c>
      <c r="E36" s="13">
        <f>D36/D39</f>
        <v>0.25626050604645551</v>
      </c>
      <c r="F36" s="6"/>
      <c r="G36" s="6"/>
      <c r="H36" s="32">
        <f>H27*0.5%</f>
        <v>339.691239</v>
      </c>
      <c r="I36" s="13">
        <f>H36/H39</f>
        <v>0.25626050604645551</v>
      </c>
    </row>
    <row r="37" spans="1:9" ht="48" thickBot="1" x14ac:dyDescent="0.25">
      <c r="A37" s="26">
        <v>9</v>
      </c>
      <c r="B37" s="25" t="s">
        <v>27</v>
      </c>
      <c r="C37" s="27">
        <v>27</v>
      </c>
      <c r="D37" s="34">
        <f>D27+D29</f>
        <v>68352.505408536585</v>
      </c>
      <c r="E37" s="14">
        <f>D37/D39</f>
        <v>51.564614021542873</v>
      </c>
      <c r="F37" s="27"/>
      <c r="G37" s="27"/>
      <c r="H37" s="34">
        <f>H27+H29</f>
        <v>68352.505408536585</v>
      </c>
      <c r="I37" s="14">
        <f>H37/H39</f>
        <v>51.564614021542873</v>
      </c>
    </row>
    <row r="38" spans="1:9" ht="48" thickBot="1" x14ac:dyDescent="0.25">
      <c r="A38" s="4">
        <v>10</v>
      </c>
      <c r="B38" s="5" t="s">
        <v>40</v>
      </c>
      <c r="C38" s="6">
        <v>28</v>
      </c>
      <c r="D38" s="31"/>
      <c r="E38" s="31"/>
      <c r="F38" s="31"/>
      <c r="G38" s="31"/>
      <c r="H38" s="31"/>
      <c r="I38" s="31"/>
    </row>
    <row r="39" spans="1:9" ht="16.5" thickBot="1" x14ac:dyDescent="0.25">
      <c r="A39" s="4">
        <v>11</v>
      </c>
      <c r="B39" s="25" t="s">
        <v>41</v>
      </c>
      <c r="C39" s="6">
        <v>29</v>
      </c>
      <c r="D39" s="25">
        <v>1325.57</v>
      </c>
      <c r="E39" s="38"/>
      <c r="F39" s="25"/>
      <c r="G39" s="38"/>
      <c r="H39" s="25">
        <v>1325.57</v>
      </c>
      <c r="I39" s="38"/>
    </row>
    <row r="40" spans="1:9" ht="16.5" thickBot="1" x14ac:dyDescent="0.25">
      <c r="A40" s="4" t="s">
        <v>76</v>
      </c>
      <c r="B40" s="37" t="s">
        <v>79</v>
      </c>
      <c r="C40" s="6">
        <v>30</v>
      </c>
      <c r="D40" s="38"/>
      <c r="E40" s="14">
        <f>E37</f>
        <v>51.564614021542873</v>
      </c>
      <c r="F40" s="38"/>
      <c r="G40" s="25"/>
      <c r="H40" s="38"/>
      <c r="I40" s="14">
        <f>I37</f>
        <v>51.564614021542873</v>
      </c>
    </row>
    <row r="41" spans="1:9" ht="16.5" thickBot="1" x14ac:dyDescent="0.25">
      <c r="A41" s="4" t="s">
        <v>77</v>
      </c>
      <c r="B41" s="37" t="s">
        <v>80</v>
      </c>
      <c r="C41" s="6">
        <v>31</v>
      </c>
      <c r="D41" s="38"/>
      <c r="E41" s="14">
        <f>E40*20%</f>
        <v>10.312922804308576</v>
      </c>
      <c r="F41" s="38"/>
      <c r="G41" s="25"/>
      <c r="H41" s="38"/>
      <c r="I41" s="14">
        <f>I40*20%</f>
        <v>10.312922804308576</v>
      </c>
    </row>
    <row r="42" spans="1:9" ht="16.5" thickBot="1" x14ac:dyDescent="0.25">
      <c r="A42" s="4" t="s">
        <v>78</v>
      </c>
      <c r="B42" s="37" t="s">
        <v>81</v>
      </c>
      <c r="C42" s="6">
        <v>32</v>
      </c>
      <c r="D42" s="38"/>
      <c r="E42" s="14">
        <f>E40+E41</f>
        <v>61.87753682585145</v>
      </c>
      <c r="F42" s="38"/>
      <c r="G42" s="25"/>
      <c r="H42" s="38"/>
      <c r="I42" s="14">
        <v>61.87</v>
      </c>
    </row>
    <row r="43" spans="1:9" ht="9.9499999999999993" customHeight="1" x14ac:dyDescent="0.2">
      <c r="A43" s="49" t="s">
        <v>56</v>
      </c>
      <c r="B43" s="49"/>
      <c r="C43" s="49"/>
      <c r="D43" s="49"/>
      <c r="E43" s="49"/>
      <c r="F43" s="49"/>
      <c r="G43" s="49"/>
      <c r="H43" s="49"/>
      <c r="I43" s="49"/>
    </row>
    <row r="44" spans="1:9" ht="9.9499999999999993" customHeight="1" x14ac:dyDescent="0.2">
      <c r="A44" s="24" t="s">
        <v>55</v>
      </c>
      <c r="B44" s="24"/>
      <c r="C44" s="24"/>
      <c r="D44" s="24"/>
      <c r="E44" s="24"/>
      <c r="F44" s="24"/>
      <c r="G44" s="24"/>
      <c r="H44" s="24"/>
      <c r="I44" s="24"/>
    </row>
    <row r="45" spans="1:9" x14ac:dyDescent="0.2">
      <c r="A45" s="24"/>
      <c r="B45" s="24"/>
      <c r="C45" s="24"/>
      <c r="D45" s="24"/>
      <c r="E45" s="24"/>
      <c r="F45" s="24"/>
      <c r="G45" s="24"/>
      <c r="H45" s="24"/>
      <c r="I45" s="24"/>
    </row>
    <row r="46" spans="1:9" x14ac:dyDescent="0.2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">
      <c r="A47" s="24"/>
      <c r="B47" s="24"/>
      <c r="C47" s="24"/>
      <c r="D47" s="24"/>
      <c r="E47" s="24"/>
      <c r="F47" s="24"/>
      <c r="G47" s="24"/>
      <c r="H47" s="24"/>
      <c r="I47" s="24"/>
    </row>
    <row r="48" spans="1:9" x14ac:dyDescent="0.2">
      <c r="A48" s="24"/>
      <c r="B48" s="24"/>
      <c r="C48" s="24"/>
      <c r="D48" s="24"/>
      <c r="E48" s="24"/>
      <c r="F48" s="24"/>
      <c r="G48" s="24"/>
      <c r="H48" s="24"/>
      <c r="I48" s="24"/>
    </row>
    <row r="49" spans="1:9" x14ac:dyDescent="0.2">
      <c r="A49" s="50" t="s">
        <v>61</v>
      </c>
      <c r="B49" s="50"/>
      <c r="C49" s="24"/>
      <c r="D49" s="35"/>
      <c r="E49" s="35"/>
      <c r="F49" s="24"/>
      <c r="G49" s="50" t="s">
        <v>62</v>
      </c>
      <c r="H49" s="50"/>
      <c r="I49" s="50"/>
    </row>
    <row r="50" spans="1:9" x14ac:dyDescent="0.2">
      <c r="A50" s="51" t="s">
        <v>68</v>
      </c>
      <c r="B50" s="51"/>
      <c r="C50" s="24"/>
      <c r="D50" s="51" t="s">
        <v>42</v>
      </c>
      <c r="E50" s="51"/>
      <c r="F50" s="24"/>
      <c r="G50" s="51" t="s">
        <v>69</v>
      </c>
      <c r="H50" s="51"/>
      <c r="I50" s="51"/>
    </row>
    <row r="51" spans="1:9" x14ac:dyDescent="0.2">
      <c r="A51" s="36"/>
      <c r="B51" s="36"/>
      <c r="C51" s="24"/>
      <c r="D51" s="36"/>
      <c r="E51" s="36"/>
      <c r="F51" s="24"/>
      <c r="G51" s="36"/>
      <c r="H51" s="36"/>
      <c r="I51" s="36"/>
    </row>
    <row r="52" spans="1:9" x14ac:dyDescent="0.2">
      <c r="A52" s="36"/>
      <c r="B52" s="36"/>
      <c r="C52" s="24"/>
      <c r="D52" s="36"/>
      <c r="E52" s="36"/>
      <c r="F52" s="24"/>
      <c r="G52" s="36"/>
      <c r="H52" s="36"/>
      <c r="I52" s="36"/>
    </row>
    <row r="53" spans="1:9" x14ac:dyDescent="0.2">
      <c r="A53" s="50" t="s">
        <v>63</v>
      </c>
      <c r="B53" s="50"/>
      <c r="C53" s="24"/>
      <c r="D53" s="35"/>
      <c r="E53" s="35"/>
      <c r="F53" s="24"/>
      <c r="G53" s="50" t="s">
        <v>59</v>
      </c>
      <c r="H53" s="50"/>
      <c r="I53" s="50"/>
    </row>
    <row r="54" spans="1:9" x14ac:dyDescent="0.2">
      <c r="A54" s="51" t="s">
        <v>68</v>
      </c>
      <c r="B54" s="51"/>
      <c r="C54" s="24"/>
      <c r="D54" s="51" t="s">
        <v>42</v>
      </c>
      <c r="E54" s="51"/>
      <c r="F54" s="24"/>
      <c r="G54" s="51" t="s">
        <v>69</v>
      </c>
      <c r="H54" s="51"/>
      <c r="I54" s="51"/>
    </row>
    <row r="55" spans="1:9" x14ac:dyDescent="0.2">
      <c r="A55" s="36"/>
      <c r="B55" s="36"/>
      <c r="C55" s="24"/>
      <c r="D55" s="36"/>
      <c r="E55" s="36"/>
      <c r="F55" s="24"/>
      <c r="G55" s="36"/>
      <c r="H55" s="36"/>
      <c r="I55" s="36"/>
    </row>
    <row r="56" spans="1:9" x14ac:dyDescent="0.2">
      <c r="A56" s="36"/>
      <c r="B56" s="36"/>
      <c r="C56" s="24"/>
      <c r="D56" s="36"/>
      <c r="E56" s="36"/>
      <c r="F56" s="24"/>
      <c r="G56" s="36"/>
      <c r="H56" s="36"/>
      <c r="I56" s="36"/>
    </row>
    <row r="57" spans="1:9" x14ac:dyDescent="0.2">
      <c r="A57" s="36"/>
      <c r="B57" s="36"/>
      <c r="C57" s="24"/>
      <c r="D57" s="36"/>
      <c r="E57" s="36"/>
      <c r="F57" s="24"/>
      <c r="G57" s="36"/>
      <c r="H57" s="36"/>
      <c r="I57" s="36"/>
    </row>
    <row r="58" spans="1:9" x14ac:dyDescent="0.2">
      <c r="A58" s="36"/>
      <c r="B58" s="36"/>
      <c r="C58" s="24"/>
      <c r="D58" s="36"/>
      <c r="E58" s="36"/>
      <c r="F58" s="24"/>
      <c r="G58" s="36"/>
      <c r="H58" s="36"/>
      <c r="I58" s="36"/>
    </row>
    <row r="59" spans="1:9" x14ac:dyDescent="0.2">
      <c r="A59" s="36"/>
      <c r="B59" s="36"/>
      <c r="C59" s="24"/>
      <c r="D59" s="36"/>
      <c r="E59" s="36"/>
      <c r="F59" s="24"/>
      <c r="G59" s="36"/>
      <c r="H59" s="36"/>
      <c r="I59" s="36"/>
    </row>
    <row r="60" spans="1:9" x14ac:dyDescent="0.2">
      <c r="A60" s="36"/>
      <c r="B60" s="36"/>
      <c r="C60" s="24"/>
      <c r="D60" s="36"/>
      <c r="E60" s="36"/>
      <c r="F60" s="24"/>
      <c r="G60" s="36"/>
      <c r="H60" s="36"/>
      <c r="I60" s="36"/>
    </row>
    <row r="61" spans="1:9" x14ac:dyDescent="0.2">
      <c r="A61" s="39" t="s">
        <v>64</v>
      </c>
      <c r="B61" s="40"/>
      <c r="C61" s="24"/>
      <c r="D61" s="36"/>
      <c r="E61" s="36"/>
      <c r="F61" s="24"/>
      <c r="G61" s="36"/>
      <c r="H61" s="36"/>
      <c r="I61" s="36"/>
    </row>
    <row r="62" spans="1:9" x14ac:dyDescent="0.2">
      <c r="A62" s="21" t="s">
        <v>66</v>
      </c>
      <c r="B62" s="22"/>
      <c r="C62" s="24"/>
      <c r="D62" s="36"/>
      <c r="E62" s="36"/>
      <c r="F62" s="24"/>
      <c r="G62" s="36"/>
      <c r="H62" s="36"/>
      <c r="I62" s="36"/>
    </row>
    <row r="63" spans="1:9" x14ac:dyDescent="0.2">
      <c r="A63" s="21" t="s">
        <v>65</v>
      </c>
      <c r="B63" s="23"/>
      <c r="C63" s="24"/>
      <c r="D63" s="36"/>
      <c r="E63" s="36"/>
      <c r="F63" s="24"/>
      <c r="G63" s="36"/>
      <c r="H63" s="36"/>
      <c r="I63" s="36"/>
    </row>
    <row r="64" spans="1:9" x14ac:dyDescent="0.2">
      <c r="A64" s="36"/>
      <c r="B64" s="36"/>
      <c r="C64" s="24"/>
      <c r="D64" s="36"/>
      <c r="E64" s="36"/>
      <c r="F64" s="24"/>
      <c r="G64" s="36"/>
      <c r="H64" s="36"/>
      <c r="I64" s="36"/>
    </row>
    <row r="65" spans="1:14" x14ac:dyDescent="0.2">
      <c r="A65" s="36"/>
      <c r="B65" s="36"/>
      <c r="C65" s="24"/>
      <c r="D65" s="36"/>
      <c r="E65" s="36"/>
      <c r="F65" s="24"/>
      <c r="G65" s="36"/>
      <c r="H65" s="36"/>
      <c r="I65" s="36"/>
    </row>
    <row r="66" spans="1:14" x14ac:dyDescent="0.2">
      <c r="A66" s="36"/>
      <c r="B66" s="36"/>
      <c r="C66" s="24"/>
      <c r="D66" s="36"/>
      <c r="E66" s="36"/>
      <c r="F66" s="24"/>
      <c r="G66" s="36"/>
      <c r="H66" s="36"/>
      <c r="I66" s="36"/>
    </row>
    <row r="67" spans="1:14" x14ac:dyDescent="0.2">
      <c r="A67" s="24"/>
      <c r="B67" s="24"/>
      <c r="C67" s="24"/>
      <c r="D67" s="24"/>
      <c r="E67" s="24"/>
      <c r="F67" s="24"/>
      <c r="G67" s="24"/>
      <c r="H67" s="24"/>
      <c r="I67" s="24"/>
    </row>
    <row r="68" spans="1:14" ht="12.75" customHeight="1" x14ac:dyDescent="0.2">
      <c r="A68" s="15"/>
      <c r="B68" s="16"/>
      <c r="C68" s="17"/>
      <c r="D68" s="17"/>
      <c r="E68" s="17"/>
      <c r="F68" s="15"/>
      <c r="G68" s="17"/>
      <c r="H68" s="17"/>
      <c r="I68" s="17"/>
      <c r="J68" s="12"/>
    </row>
    <row r="69" spans="1:14" ht="26.45" customHeight="1" x14ac:dyDescent="0.2">
      <c r="A69" s="15"/>
      <c r="B69" s="16"/>
      <c r="C69" s="17"/>
      <c r="D69" s="17"/>
      <c r="E69" s="17"/>
      <c r="F69" s="15"/>
      <c r="G69" s="17"/>
      <c r="H69" s="17"/>
      <c r="I69" s="17"/>
      <c r="J69" s="12"/>
    </row>
    <row r="70" spans="1:14" x14ac:dyDescent="0.2">
      <c r="A70" s="15"/>
      <c r="B70" s="16"/>
      <c r="C70" s="17"/>
      <c r="D70" s="17"/>
      <c r="E70" s="17"/>
      <c r="F70" s="15"/>
      <c r="G70" s="17"/>
      <c r="H70" s="17"/>
      <c r="I70" s="17"/>
      <c r="J70" s="12"/>
      <c r="L70" s="41"/>
      <c r="M70" s="41"/>
      <c r="N70" s="41"/>
    </row>
    <row r="71" spans="1:14" ht="15" x14ac:dyDescent="0.25">
      <c r="A71" s="39"/>
      <c r="B71" s="40"/>
      <c r="C71"/>
      <c r="D71"/>
      <c r="E71" s="18"/>
      <c r="F71"/>
      <c r="G71" s="19"/>
      <c r="H71" s="19"/>
      <c r="I71" s="19"/>
      <c r="J71" s="12"/>
    </row>
    <row r="72" spans="1:14" x14ac:dyDescent="0.2">
      <c r="A72" s="21"/>
      <c r="B72" s="22"/>
      <c r="C72" s="17"/>
      <c r="D72" s="17"/>
      <c r="E72" s="17"/>
      <c r="F72" s="15"/>
      <c r="G72" s="17"/>
      <c r="H72" s="17"/>
      <c r="I72" s="17"/>
      <c r="J72" s="12"/>
    </row>
    <row r="73" spans="1:14" x14ac:dyDescent="0.2">
      <c r="A73" s="21"/>
      <c r="B73" s="23"/>
      <c r="C73" s="20"/>
      <c r="D73" s="20"/>
      <c r="E73" s="20"/>
      <c r="F73" s="20"/>
      <c r="G73" s="20"/>
      <c r="H73" s="20"/>
      <c r="I73" s="20"/>
      <c r="J73" s="12"/>
    </row>
  </sheetData>
  <mergeCells count="22">
    <mergeCell ref="A71:B71"/>
    <mergeCell ref="A49:B49"/>
    <mergeCell ref="A50:B50"/>
    <mergeCell ref="D50:E50"/>
    <mergeCell ref="G49:I49"/>
    <mergeCell ref="G50:I50"/>
    <mergeCell ref="A53:B53"/>
    <mergeCell ref="G53:I53"/>
    <mergeCell ref="A54:B54"/>
    <mergeCell ref="D54:E54"/>
    <mergeCell ref="G54:I54"/>
    <mergeCell ref="A61:B61"/>
    <mergeCell ref="L70:N70"/>
    <mergeCell ref="A6:I6"/>
    <mergeCell ref="H8:I8"/>
    <mergeCell ref="A8:A9"/>
    <mergeCell ref="B8:B9"/>
    <mergeCell ref="C8:C9"/>
    <mergeCell ref="D8:E8"/>
    <mergeCell ref="F8:G8"/>
    <mergeCell ref="F7:I7"/>
    <mergeCell ref="A43:I43"/>
  </mergeCells>
  <pageMargins left="0.70866141732283472" right="0.70866141732283472" top="0.59055118110236227" bottom="0.5905511811023622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д2.3(17)</vt:lpstr>
      <vt:lpstr>'д2.3(17)'!Область_печати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Лилия Донченко</cp:lastModifiedBy>
  <cp:lastPrinted>2025-09-09T06:57:19Z</cp:lastPrinted>
  <dcterms:created xsi:type="dcterms:W3CDTF">2020-03-05T12:13:25Z</dcterms:created>
  <dcterms:modified xsi:type="dcterms:W3CDTF">2025-09-12T06:50:55Z</dcterms:modified>
</cp:coreProperties>
</file>