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ариф 2026 кінцева\на сайт\"/>
    </mc:Choice>
  </mc:AlternateContent>
  <xr:revisionPtr revIDLastSave="0" documentId="13_ncr:1_{FB6FE9AE-5D0F-43D5-B0B1-CE5E456070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.2.5(19)" sheetId="4" r:id="rId1"/>
  </sheets>
  <definedNames>
    <definedName name="_xlnm.Print_Area" localSheetId="0">'д.2.5(19)'!$A$1:$I$56</definedName>
  </definedNames>
  <calcPr calcId="191029"/>
</workbook>
</file>

<file path=xl/calcChain.xml><?xml version="1.0" encoding="utf-8"?>
<calcChain xmlns="http://schemas.openxmlformats.org/spreadsheetml/2006/main">
  <c r="E37" i="4" l="1"/>
  <c r="E36" i="4"/>
  <c r="E35" i="4"/>
  <c r="E34" i="4"/>
  <c r="E30" i="4"/>
  <c r="E28" i="4"/>
  <c r="E27" i="4"/>
  <c r="E26" i="4"/>
  <c r="E25" i="4"/>
  <c r="E24" i="4"/>
  <c r="E23" i="4"/>
  <c r="E22" i="4"/>
  <c r="D21" i="4"/>
  <c r="E21" i="4" s="1"/>
  <c r="D20" i="4"/>
  <c r="E20" i="4" s="1"/>
  <c r="E19" i="4"/>
  <c r="E18" i="4"/>
  <c r="E17" i="4"/>
  <c r="E16" i="4"/>
  <c r="E15" i="4"/>
  <c r="D14" i="4"/>
  <c r="E14" i="4" s="1"/>
  <c r="D13" i="4"/>
  <c r="D29" i="4" l="1"/>
  <c r="E13" i="4"/>
  <c r="D38" i="4" l="1"/>
  <c r="E29" i="4"/>
  <c r="E38" i="4" l="1"/>
  <c r="D33" i="4"/>
  <c r="E33" i="4" l="1"/>
  <c r="D31" i="4"/>
  <c r="D32" i="4" l="1"/>
  <c r="E32" i="4" s="1"/>
  <c r="E31" i="4"/>
  <c r="D39" i="4"/>
  <c r="E39" i="4" s="1"/>
  <c r="E42" i="4" s="1"/>
  <c r="E43" i="4" l="1"/>
  <c r="E44" i="4" s="1"/>
  <c r="I37" i="4" l="1"/>
  <c r="I36" i="4"/>
  <c r="I35" i="4"/>
  <c r="I34" i="4"/>
  <c r="I30" i="4"/>
  <c r="H21" i="4" l="1"/>
  <c r="H20" i="4" s="1"/>
  <c r="I28" i="4" l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H14" i="4"/>
  <c r="H13" i="4" s="1"/>
  <c r="H29" i="4" s="1"/>
  <c r="I29" i="4" l="1"/>
  <c r="H38" i="4"/>
  <c r="I14" i="4"/>
  <c r="I13" i="4"/>
  <c r="I38" i="4" l="1"/>
  <c r="H33" i="4"/>
  <c r="I33" i="4" l="1"/>
  <c r="H31" i="4"/>
  <c r="I31" i="4" l="1"/>
  <c r="H32" i="4"/>
  <c r="I32" i="4" s="1"/>
  <c r="H39" i="4"/>
  <c r="I39" i="4" l="1"/>
  <c r="I42" i="4" s="1"/>
  <c r="I43" i="4" l="1"/>
  <c r="I44" i="4" s="1"/>
</calcChain>
</file>

<file path=xl/sharedStrings.xml><?xml version="1.0" encoding="utf-8"?>
<sst xmlns="http://schemas.openxmlformats.org/spreadsheetml/2006/main" count="90" uniqueCount="81">
  <si>
    <t>Показник</t>
  </si>
  <si>
    <t>Код рядка</t>
  </si>
  <si>
    <t>усього,</t>
  </si>
  <si>
    <t>тис. грн</t>
  </si>
  <si>
    <t>грн/куб. м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</si>
  <si>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</si>
  <si>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</si>
  <si>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</si>
  <si>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</si>
  <si>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</si>
  <si>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покупна вода</t>
  </si>
  <si>
    <t>покупна вода у природному стані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</si>
  <si>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</si>
  <si>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</si>
  <si>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</si>
  <si>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</si>
  <si>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амортизація основних виробничих засобів та нематеріальних активів, безпосередньо пов’язаних із наданням послуги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</si>
  <si>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</si>
  <si>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</si>
  <si>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</si>
  <si>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</si>
  <si>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</si>
  <si>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на відшкодування втрат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</si>
  <si>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</si>
  <si>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</si>
  <si>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</si>
  <si>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</si>
  <si>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інше використання прибутку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</si>
  <si>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</si>
  <si>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</si>
  <si>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</si>
  <si>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</si>
  <si>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</si>
  <si>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</si>
  <si>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</si>
  <si>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</si>
  <si>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</si>
  <si>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</si>
  <si>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8.1</t>
  </si>
  <si>
    <t>8.2</t>
  </si>
  <si>
    <t>(без податку на додану вартість)</t>
  </si>
  <si>
    <t>№</t>
  </si>
  <si>
    <t>з/п</t>
  </si>
  <si>
    <t>інші виробничі інвестиції</t>
  </si>
  <si>
    <t>Обсяг реалізації, тис. куб. м</t>
  </si>
  <si>
    <t>(підпис)</t>
  </si>
  <si>
    <t>єдиний внесокна загальнообов’язкове державне соціальне страхування працівників</t>
  </si>
  <si>
    <t>Витрати повної собівартості, усього</t>
  </si>
  <si>
    <t>Планований прибуток</t>
  </si>
  <si>
    <t>Вартість водовідведення споживачам за відповідними тарифами</t>
  </si>
  <si>
    <t>8.3</t>
  </si>
  <si>
    <t>8.4</t>
  </si>
  <si>
    <t>8.5</t>
  </si>
  <si>
    <t>8.6</t>
  </si>
  <si>
    <t>Виробничі інвестиції на розвиток виробництва питної води (виробничі інвестиції)</t>
  </si>
  <si>
    <t>Обсяг очищення стічних вод, тис. куб. м</t>
  </si>
  <si>
    <t>8.7</t>
  </si>
  <si>
    <t>до рішення виконавчого комітету</t>
  </si>
  <si>
    <t>за винятком, коли дінні комірки є накопичувальними даними наступних/попередніх комірок.</t>
  </si>
  <si>
    <t>*) данні, наведені у всіх числових комірках мають бути підтверджені окремими розрахунками у довільній формі, виконаними у форматі Microsoft Excel,</t>
  </si>
  <si>
    <t>Боярської міської ради</t>
  </si>
  <si>
    <t>Ганна САЛАМАТІНА</t>
  </si>
  <si>
    <t>від 08.07.2025 № 2/5</t>
  </si>
  <si>
    <t>Директор КП "Боярка-Водоканал"</t>
  </si>
  <si>
    <t>Андрій МИХЕЄНКО</t>
  </si>
  <si>
    <t>Керуючий справами виконавчого комітету</t>
  </si>
  <si>
    <t>Виконавець</t>
  </si>
  <si>
    <t>тел. 0674631365</t>
  </si>
  <si>
    <t>Головний економіст Олена КАЛІНІНА</t>
  </si>
  <si>
    <t>інші прямі витрати (матеріали на ППР, ремонт механізмів, насосного обладнання)</t>
  </si>
  <si>
    <t>(посада)</t>
  </si>
  <si>
    <t>(Власне ім"я, ПРІЗВИЩЕ)</t>
  </si>
  <si>
    <t>1.1.4.</t>
  </si>
  <si>
    <t>Тариф ,без ПДВ</t>
  </si>
  <si>
    <t>ПДВ</t>
  </si>
  <si>
    <t>Тариф, з ПДВ</t>
  </si>
  <si>
    <t>Додаток 2.5(19)</t>
  </si>
  <si>
    <t>Розрахунок тарифів на послугу з централізованого водовідведення КП "Боярка-Водоканал" на плановий період 2026 року.</t>
  </si>
  <si>
    <t>Розрахунок тарифу на послуги з централізованого водовідведення</t>
  </si>
  <si>
    <t>Розрахунок тарифу для суб"єктів господарювання у сфері централізованого водовідведення</t>
  </si>
  <si>
    <t>Розрахунок тарифу для споживачів, які не є суб"єктами господарювання у сфері централізованого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</si>
</sst>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Up="1"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/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vertical="top" wrapText="1"/>
    </xf>
    <xf numFmtId="0" fontId="2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0" xfId="0" applyNumberFormat="1" applyFont="1"/>
    <xf numFmtId="4" fontId="8" fillId="2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7" fillId="0" borderId="9" xfId="0" applyFont="1" applyBorder="1"/>
    <xf numFmtId="0" fontId="9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 vertical="top" wrapText="1"/>
    </xf>
    <xf numFmtId="0" fontId="2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6"/>
  <sheetViews>
    <sheetView tabSelected="1" view="pageBreakPreview" zoomScaleNormal="100" zoomScaleSheetLayoutView="100" workbookViewId="0">
      <selection activeCell="C48" sqref="C48"/>
    </sheetView>
  </sheetViews>
  <sheetFormatPr defaultRowHeight="12.75" x14ac:dyDescent="0.2"/>
  <cols>
    <col min="1" max="1" width="9.140625" style="17"/>
    <col min="2" max="2" width="46.5703125" style="13" customWidth="1"/>
    <col min="3" max="3" width="9.140625" style="13"/>
    <col min="4" max="4" width="11.28515625" style="13" customWidth="1"/>
    <col min="5" max="7" width="9.140625" style="13"/>
    <col min="8" max="8" width="11.28515625" style="13" customWidth="1"/>
    <col min="9" max="16384" width="9.140625" style="13"/>
  </cols>
  <sheetData>
    <row r="1" spans="1:11" x14ac:dyDescent="0.2">
      <c r="I1" s="16" t="s">
        <v>76</v>
      </c>
      <c r="J1" s="16"/>
      <c r="K1" s="16"/>
    </row>
    <row r="2" spans="1:11" x14ac:dyDescent="0.2">
      <c r="I2" s="16" t="s">
        <v>57</v>
      </c>
      <c r="J2" s="16"/>
      <c r="K2" s="16"/>
    </row>
    <row r="3" spans="1:11" x14ac:dyDescent="0.2">
      <c r="I3" s="16" t="s">
        <v>60</v>
      </c>
      <c r="J3" s="16"/>
      <c r="K3" s="16"/>
    </row>
    <row r="4" spans="1:11" x14ac:dyDescent="0.2">
      <c r="G4" s="46" t="s">
        <v>62</v>
      </c>
      <c r="H4" s="43"/>
      <c r="I4" s="43"/>
      <c r="K4" s="16"/>
    </row>
    <row r="6" spans="1:11" ht="54.75" customHeight="1" x14ac:dyDescent="0.2">
      <c r="A6" s="48" t="s">
        <v>77</v>
      </c>
      <c r="B6" s="48"/>
      <c r="C6" s="48"/>
      <c r="D6" s="48"/>
      <c r="E6" s="48"/>
      <c r="F6" s="48"/>
      <c r="G6" s="48"/>
      <c r="H6" s="48"/>
      <c r="I6" s="48"/>
    </row>
    <row r="8" spans="1:11" ht="16.5" thickBot="1" x14ac:dyDescent="0.3">
      <c r="F8" s="5" t="s">
        <v>40</v>
      </c>
    </row>
    <row r="9" spans="1:11" ht="81.75" customHeight="1" thickBot="1" x14ac:dyDescent="0.25">
      <c r="A9" s="6" t="s">
        <v>41</v>
      </c>
      <c r="B9" s="49" t="s">
        <v>0</v>
      </c>
      <c r="C9" s="49" t="s">
        <v>1</v>
      </c>
      <c r="D9" s="52" t="s">
        <v>78</v>
      </c>
      <c r="E9" s="53"/>
      <c r="F9" s="52" t="s">
        <v>79</v>
      </c>
      <c r="G9" s="53"/>
      <c r="H9" s="52" t="s">
        <v>80</v>
      </c>
      <c r="I9" s="53"/>
    </row>
    <row r="10" spans="1:11" x14ac:dyDescent="0.2">
      <c r="A10" s="7" t="s">
        <v>42</v>
      </c>
      <c r="B10" s="50"/>
      <c r="C10" s="50"/>
      <c r="D10" s="14" t="s">
        <v>2</v>
      </c>
      <c r="E10" s="49" t="s">
        <v>4</v>
      </c>
      <c r="F10" s="14" t="s">
        <v>2</v>
      </c>
      <c r="G10" s="49" t="s">
        <v>4</v>
      </c>
      <c r="H10" s="14" t="s">
        <v>2</v>
      </c>
      <c r="I10" s="49" t="s">
        <v>4</v>
      </c>
    </row>
    <row r="11" spans="1:11" ht="13.5" thickBot="1" x14ac:dyDescent="0.25">
      <c r="A11" s="12"/>
      <c r="B11" s="51"/>
      <c r="C11" s="51"/>
      <c r="D11" s="15" t="s">
        <v>3</v>
      </c>
      <c r="E11" s="51"/>
      <c r="F11" s="15" t="s">
        <v>3</v>
      </c>
      <c r="G11" s="51"/>
      <c r="H11" s="15" t="s">
        <v>3</v>
      </c>
      <c r="I11" s="51"/>
    </row>
    <row r="12" spans="1:11" ht="13.5" thickBot="1" x14ac:dyDescent="0.25">
      <c r="A12" s="8" t="s">
        <v>5</v>
      </c>
      <c r="B12" s="1" t="s">
        <v>6</v>
      </c>
      <c r="C12" s="1" t="s">
        <v>7</v>
      </c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</row>
    <row r="13" spans="1:11" ht="16.5" customHeight="1" thickBot="1" x14ac:dyDescent="0.25">
      <c r="A13" s="30">
        <v>1</v>
      </c>
      <c r="B13" s="31" t="s">
        <v>8</v>
      </c>
      <c r="C13" s="10">
        <v>1</v>
      </c>
      <c r="D13" s="26">
        <f>D14+D19+D20+D24</f>
        <v>47300.762999999999</v>
      </c>
      <c r="E13" s="19">
        <f>D13/D41</f>
        <v>41.793617961246539</v>
      </c>
      <c r="F13" s="32"/>
      <c r="G13" s="32"/>
      <c r="H13" s="26">
        <f>H14+H19+H20+H24</f>
        <v>47300.762999999999</v>
      </c>
      <c r="I13" s="19">
        <f>H13/H41</f>
        <v>41.793617961246539</v>
      </c>
    </row>
    <row r="14" spans="1:11" ht="15.75" customHeight="1" thickBot="1" x14ac:dyDescent="0.25">
      <c r="A14" s="9" t="s">
        <v>28</v>
      </c>
      <c r="B14" s="33" t="s">
        <v>9</v>
      </c>
      <c r="C14" s="1">
        <v>2</v>
      </c>
      <c r="D14" s="29">
        <f>D15+D16+D17+D18</f>
        <v>10457.449999999999</v>
      </c>
      <c r="E14" s="18">
        <f>D14/D41</f>
        <v>9.2399074016805525</v>
      </c>
      <c r="F14" s="4"/>
      <c r="G14" s="4"/>
      <c r="H14" s="29">
        <f>H15+H16+H17+H18</f>
        <v>10457.449999999999</v>
      </c>
      <c r="I14" s="18">
        <f>H14/H41</f>
        <v>9.2399074016805525</v>
      </c>
    </row>
    <row r="15" spans="1:11" ht="16.5" thickBot="1" x14ac:dyDescent="0.25">
      <c r="A15" s="9" t="s">
        <v>29</v>
      </c>
      <c r="B15" s="3" t="s">
        <v>10</v>
      </c>
      <c r="C15" s="1">
        <v>3</v>
      </c>
      <c r="D15" s="27">
        <v>0</v>
      </c>
      <c r="E15" s="18">
        <f>D15/D41</f>
        <v>0</v>
      </c>
      <c r="F15" s="4"/>
      <c r="G15" s="4"/>
      <c r="H15" s="27">
        <v>0</v>
      </c>
      <c r="I15" s="18">
        <f>H15/H41</f>
        <v>0</v>
      </c>
    </row>
    <row r="16" spans="1:11" ht="16.5" thickBot="1" x14ac:dyDescent="0.25">
      <c r="A16" s="9" t="s">
        <v>30</v>
      </c>
      <c r="B16" s="3" t="s">
        <v>11</v>
      </c>
      <c r="C16" s="1">
        <v>4</v>
      </c>
      <c r="D16" s="27">
        <v>0</v>
      </c>
      <c r="E16" s="18">
        <f>D16/D41</f>
        <v>0</v>
      </c>
      <c r="F16" s="4"/>
      <c r="G16" s="4"/>
      <c r="H16" s="27">
        <v>0</v>
      </c>
      <c r="I16" s="18">
        <f>H16/H41</f>
        <v>0</v>
      </c>
    </row>
    <row r="17" spans="1:9" ht="16.5" thickBot="1" x14ac:dyDescent="0.25">
      <c r="A17" s="9" t="s">
        <v>31</v>
      </c>
      <c r="B17" s="3" t="s">
        <v>12</v>
      </c>
      <c r="C17" s="1">
        <v>5</v>
      </c>
      <c r="D17" s="27">
        <v>9846.7099999999991</v>
      </c>
      <c r="E17" s="18">
        <f>D17/D41</f>
        <v>8.7002747908143867</v>
      </c>
      <c r="F17" s="4"/>
      <c r="G17" s="4"/>
      <c r="H17" s="27">
        <v>9846.7099999999991</v>
      </c>
      <c r="I17" s="18">
        <f>H17/H41</f>
        <v>8.7002747908143867</v>
      </c>
    </row>
    <row r="18" spans="1:9" ht="16.5" thickBot="1" x14ac:dyDescent="0.25">
      <c r="A18" s="9" t="s">
        <v>72</v>
      </c>
      <c r="B18" s="3" t="s">
        <v>13</v>
      </c>
      <c r="C18" s="1">
        <v>6</v>
      </c>
      <c r="D18" s="11">
        <v>610.74</v>
      </c>
      <c r="E18" s="18">
        <f>D18/D41</f>
        <v>0.53963261086616543</v>
      </c>
      <c r="F18" s="4"/>
      <c r="G18" s="4"/>
      <c r="H18" s="11">
        <v>610.74</v>
      </c>
      <c r="I18" s="18">
        <f>H18/H41</f>
        <v>0.53963261086616543</v>
      </c>
    </row>
    <row r="19" spans="1:9" ht="16.5" thickBot="1" x14ac:dyDescent="0.25">
      <c r="A19" s="9" t="s">
        <v>32</v>
      </c>
      <c r="B19" s="33" t="s">
        <v>14</v>
      </c>
      <c r="C19" s="1">
        <v>7</v>
      </c>
      <c r="D19" s="11">
        <v>18030.650000000001</v>
      </c>
      <c r="E19" s="18">
        <f>D19/D41</f>
        <v>15.931372982143017</v>
      </c>
      <c r="F19" s="4"/>
      <c r="G19" s="4"/>
      <c r="H19" s="11">
        <v>18030.650000000001</v>
      </c>
      <c r="I19" s="18">
        <f>H19/H41</f>
        <v>15.931372982143017</v>
      </c>
    </row>
    <row r="20" spans="1:9" ht="16.5" thickBot="1" x14ac:dyDescent="0.25">
      <c r="A20" s="9" t="s">
        <v>33</v>
      </c>
      <c r="B20" s="33" t="s">
        <v>15</v>
      </c>
      <c r="C20" s="1">
        <v>8</v>
      </c>
      <c r="D20" s="29">
        <f>D21+D22+D23</f>
        <v>7386.813000000001</v>
      </c>
      <c r="E20" s="18">
        <f>D20/D41</f>
        <v>6.5267792926124573</v>
      </c>
      <c r="F20" s="4"/>
      <c r="G20" s="4"/>
      <c r="H20" s="29">
        <f>H21+H22+H23</f>
        <v>7386.813000000001</v>
      </c>
      <c r="I20" s="18">
        <f>H20/H41</f>
        <v>6.5267792926124573</v>
      </c>
    </row>
    <row r="21" spans="1:9" ht="29.25" customHeight="1" thickBot="1" x14ac:dyDescent="0.25">
      <c r="A21" s="9" t="s">
        <v>34</v>
      </c>
      <c r="B21" s="3" t="s">
        <v>46</v>
      </c>
      <c r="C21" s="1">
        <v>9</v>
      </c>
      <c r="D21" s="18">
        <f>D19*22%</f>
        <v>3966.7430000000004</v>
      </c>
      <c r="E21" s="18">
        <f>D21/D41</f>
        <v>3.5049020560714639</v>
      </c>
      <c r="F21" s="4"/>
      <c r="G21" s="4"/>
      <c r="H21" s="18">
        <f>H19*22%</f>
        <v>3966.7430000000004</v>
      </c>
      <c r="I21" s="18">
        <f>H21/H41</f>
        <v>3.5049020560714639</v>
      </c>
    </row>
    <row r="22" spans="1:9" ht="38.25" customHeight="1" thickBot="1" x14ac:dyDescent="0.25">
      <c r="A22" s="9" t="s">
        <v>35</v>
      </c>
      <c r="B22" s="3" t="s">
        <v>16</v>
      </c>
      <c r="C22" s="1">
        <v>10</v>
      </c>
      <c r="D22" s="27">
        <v>1796.1</v>
      </c>
      <c r="E22" s="18">
        <f>D22/D41</f>
        <v>1.586983220972459</v>
      </c>
      <c r="F22" s="4"/>
      <c r="G22" s="4"/>
      <c r="H22" s="27">
        <v>1796.1</v>
      </c>
      <c r="I22" s="18">
        <f>H22/H41</f>
        <v>1.586983220972459</v>
      </c>
    </row>
    <row r="23" spans="1:9" ht="26.25" thickBot="1" x14ac:dyDescent="0.25">
      <c r="A23" s="9" t="s">
        <v>36</v>
      </c>
      <c r="B23" s="3" t="s">
        <v>69</v>
      </c>
      <c r="C23" s="1">
        <v>11</v>
      </c>
      <c r="D23" s="27">
        <v>1623.97</v>
      </c>
      <c r="E23" s="18">
        <f>D23/D41</f>
        <v>1.4348940155685344</v>
      </c>
      <c r="F23" s="4"/>
      <c r="G23" s="4"/>
      <c r="H23" s="27">
        <v>1623.97</v>
      </c>
      <c r="I23" s="18">
        <f>H23/H41</f>
        <v>1.4348940155685344</v>
      </c>
    </row>
    <row r="24" spans="1:9" ht="16.5" thickBot="1" x14ac:dyDescent="0.25">
      <c r="A24" s="9" t="s">
        <v>37</v>
      </c>
      <c r="B24" s="33" t="s">
        <v>17</v>
      </c>
      <c r="C24" s="1">
        <v>12</v>
      </c>
      <c r="D24" s="27">
        <v>11425.85</v>
      </c>
      <c r="E24" s="18">
        <f>D24/D41</f>
        <v>10.095558284810519</v>
      </c>
      <c r="F24" s="4"/>
      <c r="G24" s="4"/>
      <c r="H24" s="27">
        <v>11425.85</v>
      </c>
      <c r="I24" s="18">
        <f>H24/H41</f>
        <v>10.095558284810519</v>
      </c>
    </row>
    <row r="25" spans="1:9" ht="16.5" thickBot="1" x14ac:dyDescent="0.25">
      <c r="A25" s="30">
        <v>2</v>
      </c>
      <c r="B25" s="31" t="s">
        <v>18</v>
      </c>
      <c r="C25" s="10">
        <v>13</v>
      </c>
      <c r="D25" s="25">
        <v>4354.09</v>
      </c>
      <c r="E25" s="19">
        <f>D25/D41</f>
        <v>3.8471509228906937</v>
      </c>
      <c r="F25" s="4"/>
      <c r="G25" s="4"/>
      <c r="H25" s="25">
        <v>4354.09</v>
      </c>
      <c r="I25" s="19">
        <f>H25/H41</f>
        <v>3.8471509228906937</v>
      </c>
    </row>
    <row r="26" spans="1:9" ht="16.5" thickBot="1" x14ac:dyDescent="0.25">
      <c r="A26" s="30">
        <v>3</v>
      </c>
      <c r="B26" s="31" t="s">
        <v>19</v>
      </c>
      <c r="C26" s="10">
        <v>14</v>
      </c>
      <c r="D26" s="34">
        <v>0</v>
      </c>
      <c r="E26" s="19">
        <f>D26/D41</f>
        <v>0</v>
      </c>
      <c r="F26" s="4"/>
      <c r="G26" s="4"/>
      <c r="H26" s="34">
        <v>0</v>
      </c>
      <c r="I26" s="19">
        <f>H26/H41</f>
        <v>0</v>
      </c>
    </row>
    <row r="27" spans="1:9" ht="16.5" thickBot="1" x14ac:dyDescent="0.25">
      <c r="A27" s="30">
        <v>4</v>
      </c>
      <c r="B27" s="31" t="s">
        <v>20</v>
      </c>
      <c r="C27" s="10">
        <v>15</v>
      </c>
      <c r="D27" s="34">
        <v>0</v>
      </c>
      <c r="E27" s="19">
        <f>D27/D41</f>
        <v>0</v>
      </c>
      <c r="F27" s="4"/>
      <c r="G27" s="4"/>
      <c r="H27" s="34">
        <v>0</v>
      </c>
      <c r="I27" s="19">
        <f>H27/H41</f>
        <v>0</v>
      </c>
    </row>
    <row r="28" spans="1:9" ht="16.5" thickBot="1" x14ac:dyDescent="0.25">
      <c r="A28" s="30">
        <v>5</v>
      </c>
      <c r="B28" s="31" t="s">
        <v>21</v>
      </c>
      <c r="C28" s="10">
        <v>16</v>
      </c>
      <c r="D28" s="34">
        <v>0</v>
      </c>
      <c r="E28" s="19">
        <f>D28/D41</f>
        <v>0</v>
      </c>
      <c r="F28" s="4"/>
      <c r="G28" s="4"/>
      <c r="H28" s="34">
        <v>0</v>
      </c>
      <c r="I28" s="19">
        <f>H28/H41</f>
        <v>0</v>
      </c>
    </row>
    <row r="29" spans="1:9" ht="15.75" customHeight="1" thickBot="1" x14ac:dyDescent="0.25">
      <c r="A29" s="30">
        <v>6</v>
      </c>
      <c r="B29" s="31" t="s">
        <v>47</v>
      </c>
      <c r="C29" s="10">
        <v>17</v>
      </c>
      <c r="D29" s="26">
        <f>D13+D25+D26+D27</f>
        <v>51654.853000000003</v>
      </c>
      <c r="E29" s="19">
        <f>D29/D41</f>
        <v>45.640768884137238</v>
      </c>
      <c r="F29" s="4"/>
      <c r="G29" s="4"/>
      <c r="H29" s="26">
        <f>H13+H25+H26+H27</f>
        <v>51654.853000000003</v>
      </c>
      <c r="I29" s="19">
        <f>H29/H41</f>
        <v>45.640768884137238</v>
      </c>
    </row>
    <row r="30" spans="1:9" ht="16.5" thickBot="1" x14ac:dyDescent="0.25">
      <c r="A30" s="8">
        <v>7</v>
      </c>
      <c r="B30" s="2" t="s">
        <v>22</v>
      </c>
      <c r="C30" s="1">
        <v>18</v>
      </c>
      <c r="D30" s="36">
        <v>0</v>
      </c>
      <c r="E30" s="18">
        <f>D30/D41</f>
        <v>0</v>
      </c>
      <c r="F30" s="4"/>
      <c r="G30" s="4"/>
      <c r="H30" s="36">
        <v>0</v>
      </c>
      <c r="I30" s="18">
        <f>H30/H41</f>
        <v>0</v>
      </c>
    </row>
    <row r="31" spans="1:9" ht="16.5" thickBot="1" x14ac:dyDescent="0.25">
      <c r="A31" s="30">
        <v>8</v>
      </c>
      <c r="B31" s="31" t="s">
        <v>48</v>
      </c>
      <c r="C31" s="10">
        <v>19</v>
      </c>
      <c r="D31" s="35">
        <f>D33/0.82</f>
        <v>314.96861585365855</v>
      </c>
      <c r="E31" s="19">
        <f>D31/D41</f>
        <v>0.27829737124473924</v>
      </c>
      <c r="F31" s="4"/>
      <c r="G31" s="4"/>
      <c r="H31" s="35">
        <f>H33/0.82</f>
        <v>314.96861585365855</v>
      </c>
      <c r="I31" s="19">
        <f>H31/H41</f>
        <v>0.27829737124473924</v>
      </c>
    </row>
    <row r="32" spans="1:9" ht="16.5" thickBot="1" x14ac:dyDescent="0.25">
      <c r="A32" s="8" t="s">
        <v>38</v>
      </c>
      <c r="B32" s="2" t="s">
        <v>23</v>
      </c>
      <c r="C32" s="1">
        <v>20</v>
      </c>
      <c r="D32" s="18">
        <f>D31*18%</f>
        <v>56.694350853658534</v>
      </c>
      <c r="E32" s="18">
        <f>D32/D41</f>
        <v>5.0093526824053061E-2</v>
      </c>
      <c r="F32" s="4"/>
      <c r="G32" s="4"/>
      <c r="H32" s="18">
        <f>H31*18%</f>
        <v>56.694350853658534</v>
      </c>
      <c r="I32" s="18">
        <f>H32/H41</f>
        <v>5.0093526824053061E-2</v>
      </c>
    </row>
    <row r="33" spans="1:9" ht="16.5" thickBot="1" x14ac:dyDescent="0.25">
      <c r="A33" s="8" t="s">
        <v>39</v>
      </c>
      <c r="B33" s="2" t="s">
        <v>24</v>
      </c>
      <c r="C33" s="1">
        <v>21</v>
      </c>
      <c r="D33" s="18">
        <f>D34+D35+D36+D37+D38</f>
        <v>258.27426500000001</v>
      </c>
      <c r="E33" s="18">
        <f>D33/D41</f>
        <v>0.2282038444206862</v>
      </c>
      <c r="F33" s="4"/>
      <c r="G33" s="4"/>
      <c r="H33" s="18">
        <f>H34+H35+H36+H37+H38</f>
        <v>258.27426500000001</v>
      </c>
      <c r="I33" s="18">
        <f>H33/H41</f>
        <v>0.2282038444206862</v>
      </c>
    </row>
    <row r="34" spans="1:9" ht="16.5" thickBot="1" x14ac:dyDescent="0.25">
      <c r="A34" s="8" t="s">
        <v>50</v>
      </c>
      <c r="B34" s="2" t="s">
        <v>25</v>
      </c>
      <c r="C34" s="1">
        <v>22</v>
      </c>
      <c r="D34" s="18">
        <v>0</v>
      </c>
      <c r="E34" s="18">
        <f>D34/D41</f>
        <v>0</v>
      </c>
      <c r="F34" s="4"/>
      <c r="G34" s="4"/>
      <c r="H34" s="18">
        <v>0</v>
      </c>
      <c r="I34" s="18">
        <f>H34/H41</f>
        <v>0</v>
      </c>
    </row>
    <row r="35" spans="1:9" ht="16.5" thickBot="1" x14ac:dyDescent="0.25">
      <c r="A35" s="8" t="s">
        <v>51</v>
      </c>
      <c r="B35" s="2" t="s">
        <v>26</v>
      </c>
      <c r="C35" s="1">
        <v>23</v>
      </c>
      <c r="D35" s="18">
        <v>0</v>
      </c>
      <c r="E35" s="18">
        <f>D35/D41</f>
        <v>0</v>
      </c>
      <c r="F35" s="4"/>
      <c r="G35" s="4"/>
      <c r="H35" s="18">
        <v>0</v>
      </c>
      <c r="I35" s="18">
        <f>H35/H41</f>
        <v>0</v>
      </c>
    </row>
    <row r="36" spans="1:9" ht="24.75" customHeight="1" thickBot="1" x14ac:dyDescent="0.25">
      <c r="A36" s="8" t="s">
        <v>52</v>
      </c>
      <c r="B36" s="2" t="s">
        <v>54</v>
      </c>
      <c r="C36" s="1">
        <v>24</v>
      </c>
      <c r="D36" s="18">
        <v>0</v>
      </c>
      <c r="E36" s="18">
        <f>D36/D41</f>
        <v>0</v>
      </c>
      <c r="F36" s="4"/>
      <c r="G36" s="4"/>
      <c r="H36" s="18">
        <v>0</v>
      </c>
      <c r="I36" s="18">
        <f>H36/H41</f>
        <v>0</v>
      </c>
    </row>
    <row r="37" spans="1:9" ht="17.25" customHeight="1" thickBot="1" x14ac:dyDescent="0.25">
      <c r="A37" s="8" t="s">
        <v>53</v>
      </c>
      <c r="B37" s="2" t="s">
        <v>43</v>
      </c>
      <c r="C37" s="1">
        <v>25</v>
      </c>
      <c r="D37" s="18">
        <v>0</v>
      </c>
      <c r="E37" s="18">
        <f>D37/D41</f>
        <v>0</v>
      </c>
      <c r="F37" s="4"/>
      <c r="G37" s="4"/>
      <c r="H37" s="18">
        <v>0</v>
      </c>
      <c r="I37" s="18">
        <f>H37/H41</f>
        <v>0</v>
      </c>
    </row>
    <row r="38" spans="1:9" ht="16.5" thickBot="1" x14ac:dyDescent="0.25">
      <c r="A38" s="8" t="s">
        <v>56</v>
      </c>
      <c r="B38" s="2" t="s">
        <v>27</v>
      </c>
      <c r="C38" s="1">
        <v>26</v>
      </c>
      <c r="D38" s="18">
        <f>D29*0.5%</f>
        <v>258.27426500000001</v>
      </c>
      <c r="E38" s="18">
        <f>D38/D41</f>
        <v>0.2282038444206862</v>
      </c>
      <c r="F38" s="4"/>
      <c r="G38" s="4"/>
      <c r="H38" s="18">
        <f>H29*0.5%</f>
        <v>258.27426500000001</v>
      </c>
      <c r="I38" s="18">
        <f>H38/H41</f>
        <v>0.2282038444206862</v>
      </c>
    </row>
    <row r="39" spans="1:9" ht="27" customHeight="1" thickBot="1" x14ac:dyDescent="0.25">
      <c r="A39" s="30">
        <v>9</v>
      </c>
      <c r="B39" s="31" t="s">
        <v>49</v>
      </c>
      <c r="C39" s="10">
        <v>27</v>
      </c>
      <c r="D39" s="19">
        <f>D29+D31</f>
        <v>51969.82161585366</v>
      </c>
      <c r="E39" s="19">
        <f>D39/D41</f>
        <v>45.919066255381978</v>
      </c>
      <c r="F39" s="32"/>
      <c r="G39" s="32"/>
      <c r="H39" s="19">
        <f>H29+H31</f>
        <v>51969.82161585366</v>
      </c>
      <c r="I39" s="19">
        <f>H39/H41</f>
        <v>45.919066255381978</v>
      </c>
    </row>
    <row r="40" spans="1:9" ht="15" customHeight="1" thickBot="1" x14ac:dyDescent="0.25">
      <c r="A40" s="8">
        <v>10</v>
      </c>
      <c r="B40" s="2" t="s">
        <v>55</v>
      </c>
      <c r="C40" s="1">
        <v>28</v>
      </c>
      <c r="D40" s="28"/>
      <c r="E40" s="28"/>
      <c r="F40" s="28"/>
      <c r="G40" s="28"/>
      <c r="H40" s="28"/>
      <c r="I40" s="28"/>
    </row>
    <row r="41" spans="1:9" ht="16.5" thickBot="1" x14ac:dyDescent="0.25">
      <c r="A41" s="30">
        <v>11</v>
      </c>
      <c r="B41" s="31" t="s">
        <v>44</v>
      </c>
      <c r="C41" s="10">
        <v>29</v>
      </c>
      <c r="D41" s="24">
        <v>1131.77</v>
      </c>
      <c r="E41" s="39"/>
      <c r="F41" s="24"/>
      <c r="G41" s="39"/>
      <c r="H41" s="24">
        <v>1131.77</v>
      </c>
      <c r="I41" s="39"/>
    </row>
    <row r="42" spans="1:9" ht="16.5" thickBot="1" x14ac:dyDescent="0.25">
      <c r="A42" s="30">
        <v>12</v>
      </c>
      <c r="B42" s="38" t="s">
        <v>73</v>
      </c>
      <c r="C42" s="10"/>
      <c r="D42" s="39"/>
      <c r="E42" s="19">
        <f>E39</f>
        <v>45.919066255381978</v>
      </c>
      <c r="F42" s="39"/>
      <c r="G42" s="24"/>
      <c r="H42" s="39"/>
      <c r="I42" s="19">
        <f>I39</f>
        <v>45.919066255381978</v>
      </c>
    </row>
    <row r="43" spans="1:9" ht="16.5" thickBot="1" x14ac:dyDescent="0.25">
      <c r="A43" s="30">
        <v>13</v>
      </c>
      <c r="B43" s="38" t="s">
        <v>74</v>
      </c>
      <c r="C43" s="10"/>
      <c r="D43" s="39"/>
      <c r="E43" s="19">
        <f>E42*20%</f>
        <v>9.1838132510763959</v>
      </c>
      <c r="F43" s="39"/>
      <c r="G43" s="24"/>
      <c r="H43" s="39"/>
      <c r="I43" s="19">
        <f>I42*20%</f>
        <v>9.1838132510763959</v>
      </c>
    </row>
    <row r="44" spans="1:9" ht="16.5" thickBot="1" x14ac:dyDescent="0.25">
      <c r="A44" s="30">
        <v>14</v>
      </c>
      <c r="B44" s="38" t="s">
        <v>75</v>
      </c>
      <c r="C44" s="10">
        <v>30</v>
      </c>
      <c r="D44" s="39"/>
      <c r="E44" s="19">
        <f>E42+E43</f>
        <v>55.102879506458372</v>
      </c>
      <c r="F44" s="39"/>
      <c r="G44" s="24"/>
      <c r="H44" s="39"/>
      <c r="I44" s="19">
        <f>I42+I43</f>
        <v>55.102879506458372</v>
      </c>
    </row>
    <row r="45" spans="1:9" ht="9.9499999999999993" customHeight="1" x14ac:dyDescent="0.2">
      <c r="A45" s="47" t="s">
        <v>59</v>
      </c>
      <c r="B45" s="47"/>
      <c r="C45" s="47"/>
      <c r="D45" s="47"/>
      <c r="E45" s="47"/>
      <c r="F45" s="47"/>
      <c r="G45" s="47"/>
      <c r="H45" s="47"/>
      <c r="I45" s="47"/>
    </row>
    <row r="46" spans="1:9" ht="9.9499999999999993" customHeight="1" x14ac:dyDescent="0.2">
      <c r="A46" s="13" t="s">
        <v>58</v>
      </c>
    </row>
    <row r="48" spans="1:9" x14ac:dyDescent="0.2">
      <c r="A48" s="44" t="s">
        <v>63</v>
      </c>
      <c r="B48" s="44"/>
      <c r="C48" s="23"/>
      <c r="D48" s="37"/>
      <c r="E48" s="37"/>
      <c r="F48" s="23"/>
      <c r="G48" s="44" t="s">
        <v>64</v>
      </c>
      <c r="H48" s="44"/>
      <c r="I48" s="44"/>
    </row>
    <row r="49" spans="1:9" x14ac:dyDescent="0.2">
      <c r="A49" s="45" t="s">
        <v>70</v>
      </c>
      <c r="B49" s="45"/>
      <c r="C49" s="23"/>
      <c r="D49" s="45" t="s">
        <v>45</v>
      </c>
      <c r="E49" s="45"/>
      <c r="F49" s="23"/>
      <c r="G49" s="45" t="s">
        <v>71</v>
      </c>
      <c r="H49" s="45"/>
      <c r="I49" s="45"/>
    </row>
    <row r="51" spans="1:9" x14ac:dyDescent="0.2">
      <c r="A51" s="44" t="s">
        <v>65</v>
      </c>
      <c r="B51" s="44"/>
      <c r="C51" s="23"/>
      <c r="D51" s="37"/>
      <c r="E51" s="37"/>
      <c r="F51" s="23"/>
      <c r="G51" s="44" t="s">
        <v>61</v>
      </c>
      <c r="H51" s="44"/>
      <c r="I51" s="44"/>
    </row>
    <row r="52" spans="1:9" x14ac:dyDescent="0.2">
      <c r="A52" s="45" t="s">
        <v>70</v>
      </c>
      <c r="B52" s="45"/>
      <c r="C52" s="23"/>
      <c r="D52" s="45" t="s">
        <v>45</v>
      </c>
      <c r="E52" s="45"/>
      <c r="F52" s="23"/>
      <c r="G52" s="45" t="s">
        <v>71</v>
      </c>
      <c r="H52" s="45"/>
      <c r="I52" s="45"/>
    </row>
    <row r="54" spans="1:9" x14ac:dyDescent="0.2">
      <c r="A54" s="40" t="s">
        <v>66</v>
      </c>
      <c r="B54" s="41"/>
      <c r="F54" s="42"/>
      <c r="G54" s="42"/>
      <c r="H54" s="42"/>
      <c r="I54" s="42"/>
    </row>
    <row r="55" spans="1:9" x14ac:dyDescent="0.2">
      <c r="A55" s="20" t="s">
        <v>68</v>
      </c>
      <c r="B55" s="21"/>
    </row>
    <row r="56" spans="1:9" x14ac:dyDescent="0.2">
      <c r="A56" s="20" t="s">
        <v>67</v>
      </c>
      <c r="B56" s="22"/>
    </row>
  </sheetData>
  <mergeCells count="23">
    <mergeCell ref="A54:B54"/>
    <mergeCell ref="A51:B51"/>
    <mergeCell ref="G51:I51"/>
    <mergeCell ref="A52:B52"/>
    <mergeCell ref="D52:E52"/>
    <mergeCell ref="G52:I52"/>
    <mergeCell ref="F54:I54"/>
    <mergeCell ref="A48:B48"/>
    <mergeCell ref="G48:I48"/>
    <mergeCell ref="A49:B49"/>
    <mergeCell ref="D49:E49"/>
    <mergeCell ref="G49:I49"/>
    <mergeCell ref="G4:I4"/>
    <mergeCell ref="A45:I45"/>
    <mergeCell ref="A6:I6"/>
    <mergeCell ref="B9:B11"/>
    <mergeCell ref="C9:C11"/>
    <mergeCell ref="D9:E9"/>
    <mergeCell ref="F9:G9"/>
    <mergeCell ref="H9:I9"/>
    <mergeCell ref="E10:E11"/>
    <mergeCell ref="G10:G11"/>
    <mergeCell ref="I10:I11"/>
  </mergeCells>
  <pageMargins left="0.70866141732283472" right="0.70866141732283472" top="0" bottom="0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д.2.5(19)</vt:lpstr>
      <vt:lpstr>'д.2.5(19)'!Область_печати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Лилия Донченко</cp:lastModifiedBy>
  <cp:lastPrinted>2025-09-09T06:57:19Z</cp:lastPrinted>
  <dcterms:created xsi:type="dcterms:W3CDTF">2020-03-05T12:13:25Z</dcterms:created>
  <dcterms:modified xsi:type="dcterms:W3CDTF">2025-09-12T06:52:22Z</dcterms:modified>
</cp:coreProperties>
</file>